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tabRatio="961" firstSheet="7" activeTab="16"/>
  </bookViews>
  <sheets>
    <sheet name="JXUYVZW" sheetId="1" state="hidden" r:id="rId1"/>
    <sheet name="封面" sheetId="2" r:id="rId2"/>
    <sheet name="附表目录" sheetId="3" r:id="rId3"/>
    <sheet name="2019年收入（全县）" sheetId="4" r:id="rId4"/>
    <sheet name="2019年收入 (县本级)" sheetId="5" r:id="rId5"/>
    <sheet name="2019年支出 " sheetId="6" r:id="rId6"/>
    <sheet name="2019年一般平衡表" sheetId="7" r:id="rId7"/>
    <sheet name="2019年基收" sheetId="8" r:id="rId8"/>
    <sheet name="2019年基出" sheetId="9" r:id="rId9"/>
    <sheet name="2019年基金平衡表" sheetId="10" r:id="rId10"/>
    <sheet name="2019年国资" sheetId="11" r:id="rId11"/>
    <sheet name="2019年社保" sheetId="12" r:id="rId12"/>
    <sheet name="2020收入 " sheetId="13" r:id="rId13"/>
    <sheet name="2020全县支出 " sheetId="14" r:id="rId14"/>
    <sheet name="2020县本级支出 " sheetId="15" r:id="rId15"/>
    <sheet name="2020支出明细表（软件）" sheetId="16" r:id="rId16"/>
    <sheet name="2020基本支出明细表（软件）" sheetId="17" r:id="rId17"/>
    <sheet name="2020一般预算平衡表" sheetId="18" r:id="rId18"/>
    <sheet name="2020基金预算平衡表" sheetId="19" r:id="rId19"/>
    <sheet name="2020国资" sheetId="20" r:id="rId20"/>
    <sheet name="2020社保" sheetId="21" r:id="rId21"/>
  </sheets>
  <externalReferences>
    <externalReference r:id="rId24"/>
  </externalReferences>
  <definedNames>
    <definedName name="BCM">""</definedName>
    <definedName name="BMM">""</definedName>
    <definedName name="DATABASE" hidden="1">'[1]#REF!'!$A$5:$B$30</definedName>
    <definedName name="DWM">""</definedName>
    <definedName name="GRM">""</definedName>
    <definedName name="_xlnm.Print_Area" localSheetId="8">'2019年基出'!$A$1:$G$24</definedName>
    <definedName name="_xlnm.Print_Area" localSheetId="5">'2019年支出 '!$A$1:$G$32</definedName>
    <definedName name="_xlnm.Print_Area" localSheetId="13">'2020全县支出 '!$A$1:$G$26</definedName>
    <definedName name="_xlnm.Print_Area" localSheetId="14">'2020县本级支出 '!$A$1:$G$26</definedName>
    <definedName name="_xlnm.Print_Area" localSheetId="1">'封面'!$A$1:$F$40</definedName>
    <definedName name="_xlnm.Print_Area" localSheetId="2">'附表目录'!$A$1:$H$20</definedName>
    <definedName name="_xlnm.Print_Titles" localSheetId="9">'2019年基金平衡表'!$1:$3</definedName>
    <definedName name="_xlnm.Print_Titles" localSheetId="6">'2019年一般平衡表'!$1:$3</definedName>
    <definedName name="_xlnm.Print_Titles" localSheetId="17">'2020一般预算平衡表'!$1:$3</definedName>
    <definedName name="_xlnm.Print_Titles" localSheetId="15">'2020支出明细表（软件）'!$1:$4</definedName>
    <definedName name="QSM">""</definedName>
    <definedName name="RQ">"2005年03月"</definedName>
    <definedName name="today">"2005.04.20"</definedName>
    <definedName name="TZM">"单位专储资金"</definedName>
    <definedName name="XMM">""</definedName>
    <definedName name="XT_DN">2005</definedName>
    <definedName name="XT_DR">31</definedName>
    <definedName name="XT_DY">3</definedName>
    <definedName name="XT_FZH">""</definedName>
    <definedName name="XT_FZH1">""</definedName>
    <definedName name="XT_FZH2">""</definedName>
    <definedName name="XT_FZH21">""</definedName>
    <definedName name="XT_FZX">-1</definedName>
    <definedName name="XT_FZX2">-1</definedName>
    <definedName name="XT_WJZ">1</definedName>
  </definedNames>
  <calcPr fullCalcOnLoad="1"/>
</workbook>
</file>

<file path=xl/comments10.xml><?xml version="1.0" encoding="utf-8"?>
<comments xmlns="http://schemas.openxmlformats.org/spreadsheetml/2006/main">
  <authors>
    <author>廖丽丽</author>
  </authors>
  <commentList>
    <comment ref="B14" authorId="0">
      <text>
        <r>
          <rPr>
            <b/>
            <sz val="9"/>
            <rFont val="宋体"/>
            <family val="0"/>
          </rPr>
          <t>廖丽丽:</t>
        </r>
        <r>
          <rPr>
            <sz val="9"/>
            <rFont val="宋体"/>
            <family val="0"/>
          </rPr>
          <t xml:space="preserve">
含上年结转指标420，全部支出</t>
        </r>
      </text>
    </comment>
  </commentList>
</comments>
</file>

<file path=xl/comments15.xml><?xml version="1.0" encoding="utf-8"?>
<comments xmlns="http://schemas.openxmlformats.org/spreadsheetml/2006/main">
  <authors>
    <author>null,null,预算经办</author>
  </authors>
  <commentList>
    <comment ref="B12" authorId="0">
      <text>
        <r>
          <rPr>
            <b/>
            <sz val="9"/>
            <rFont val="宋体"/>
            <family val="0"/>
          </rPr>
          <t>null,null,预算经办:含2019年安排的社会保险基金支出76万元</t>
        </r>
        <r>
          <rPr>
            <sz val="9"/>
            <rFont val="宋体"/>
            <family val="0"/>
          </rPr>
          <t xml:space="preserve">
</t>
        </r>
      </text>
    </comment>
  </commentList>
</comments>
</file>

<file path=xl/sharedStrings.xml><?xml version="1.0" encoding="utf-8"?>
<sst xmlns="http://schemas.openxmlformats.org/spreadsheetml/2006/main" count="1162" uniqueCount="829">
  <si>
    <t xml:space="preserve">   2019年预算执行和2020年预算附表（草案）</t>
  </si>
  <si>
    <t>泰宁县财政局</t>
  </si>
  <si>
    <t>附　表　目　录</t>
  </si>
  <si>
    <t>　　　附表一  　　2019年全县一般公共预算收入完成情况表</t>
  </si>
  <si>
    <t xml:space="preserve">      附表二      2019年县本级一般公共预算收入完成情况表</t>
  </si>
  <si>
    <t>　　　附表三　　  2019年全县（县本级）一般公共预算支出完成情况表</t>
  </si>
  <si>
    <t>　　　附表四　　　2019年全县（县本级）一般公共预算收支平衡表</t>
  </si>
  <si>
    <t>　　　附表五　　  2019年全县（县本级）政府性基金预算收入完成情况表</t>
  </si>
  <si>
    <t>　　　附表六    　2019年全县（县本级）政府性基金预算支出完成情况表</t>
  </si>
  <si>
    <t>　　　附表七      2019年全县（县本级）政府性基金预算收支平衡表</t>
  </si>
  <si>
    <t>　　　附表八　　  2019年全县（县本级）国有资本经营预算收支平衡表</t>
  </si>
  <si>
    <t>　　　附表九   　 2019年全县（县本级）社会保险基金预算收支平衡表</t>
  </si>
  <si>
    <t>　　　附表十 　　 2020年全县（县本级）一般公共预算收入表</t>
  </si>
  <si>
    <t>　　　附表十一 　 2020年全县一般公共预算支出表</t>
  </si>
  <si>
    <t>　　　附表十二　  2020年县本级一般公共预算支出表</t>
  </si>
  <si>
    <t>　　　附表十三　  2020年县本级一般公共预算支出分类明细表</t>
  </si>
  <si>
    <t>　　　附表十四　  2020年县本级一般公共预算基本支出分类明细表</t>
  </si>
  <si>
    <t>　　　附表十五    2020年全县（县本级）一般公共预算收支平衡表</t>
  </si>
  <si>
    <t>　　　附表十六    2020年全县（县本级）政府性基金预算收支平衡表</t>
  </si>
  <si>
    <t>　　　附表十七　　2020年全县（县本级）国有资本经营预算收支平衡表</t>
  </si>
  <si>
    <t>　　　附表十八　　2020年全县（县本级）社会保险基金预算收支平衡表</t>
  </si>
  <si>
    <t>2019年全县一般公共预算收入完成情况表</t>
  </si>
  <si>
    <t>附表一</t>
  </si>
  <si>
    <t>单位：万元</t>
  </si>
  <si>
    <t>项目</t>
  </si>
  <si>
    <r>
      <t>2018</t>
    </r>
    <r>
      <rPr>
        <b/>
        <sz val="10"/>
        <color indexed="8"/>
        <rFont val="宋体"/>
        <family val="0"/>
      </rPr>
      <t>年完成数</t>
    </r>
  </si>
  <si>
    <r>
      <t>2019</t>
    </r>
    <r>
      <rPr>
        <b/>
        <sz val="10"/>
        <color indexed="8"/>
        <rFont val="宋体"/>
        <family val="0"/>
      </rPr>
      <t>年调整预算数</t>
    </r>
  </si>
  <si>
    <r>
      <t>2019</t>
    </r>
    <r>
      <rPr>
        <b/>
        <sz val="10"/>
        <color indexed="8"/>
        <rFont val="宋体"/>
        <family val="0"/>
      </rPr>
      <t>年预计完成数</t>
    </r>
  </si>
  <si>
    <r>
      <t>完成调整预算</t>
    </r>
    <r>
      <rPr>
        <b/>
        <sz val="10"/>
        <color indexed="8"/>
        <rFont val="宋体"/>
        <family val="0"/>
      </rPr>
      <t>%</t>
    </r>
  </si>
  <si>
    <t>比上年完成数增减%</t>
  </si>
  <si>
    <t>一般公共预算总收入</t>
  </si>
  <si>
    <t>一、地方一般公共预算收入</t>
  </si>
  <si>
    <t>1、税收收入</t>
  </si>
  <si>
    <t xml:space="preserve">  增值税（50%）</t>
  </si>
  <si>
    <t xml:space="preserve">  企业所得税(40%)</t>
  </si>
  <si>
    <t xml:space="preserve">  个人所得税(40%)</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</si>
  <si>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</si>
  <si>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</si>
  <si>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</si>
  <si>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</si>
  <si>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</si>
  <si>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</si>
  <si>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</si>
  <si>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</si>
  <si>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</si>
  <si>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烟叶税</t>
  </si>
  <si>
    <t xml:space="preserve">  环境保护税</t>
  </si>
  <si>
    <t>2、非税收入</t>
  </si>
  <si>
    <t xml:space="preserve">  专项收入</t>
  </si>
  <si>
    <t xml:space="preserve">  行政事业性收费收入</t>
  </si>
  <si>
    <t xml:space="preserve">  罚没收入</t>
  </si>
  <si>
    <t xml:space="preserve">  国有资本经营收入</t>
  </si>
  <si>
    <t xml:space="preserve">  国有资源（资产）有偿使用收入</t>
  </si>
  <si>
    <t xml:space="preserve">  捐赠收入</t>
  </si>
  <si>
    <t xml:space="preserve">  政府住房基金收入</t>
  </si>
  <si>
    <t xml:space="preserve">  其他收入</t>
  </si>
  <si>
    <t>二、上划中央收入</t>
  </si>
  <si>
    <t xml:space="preserve">  上划增值税</t>
  </si>
  <si>
    <t xml:space="preserve">  上划企业所得税(60%)</t>
  </si>
  <si>
    <t xml:space="preserve">  上划个人所得税(60%)</t>
  </si>
  <si>
    <t xml:space="preserve">  消费税</t>
  </si>
  <si>
    <t xml:space="preserve">  营业税</t>
  </si>
  <si>
    <t xml:space="preserve">  车辆购置税</t>
  </si>
  <si>
    <t>2019年县本级一般公共预算收入完成情况表</t>
  </si>
  <si>
    <t>附表二</t>
  </si>
  <si>
    <t>2019年全县（县本级）一般公共预算支出完成情况表</t>
  </si>
  <si>
    <t>附表三</t>
  </si>
  <si>
    <t>项　　　目</t>
  </si>
  <si>
    <t>2018年完成数</t>
  </si>
  <si>
    <t>2019年预计完成数</t>
  </si>
  <si>
    <t>全 县</t>
  </si>
  <si>
    <t>本 级</t>
  </si>
  <si>
    <t>全县</t>
  </si>
  <si>
    <t>本级</t>
  </si>
  <si>
    <t>一般公共预算支出</t>
  </si>
  <si>
    <t>一般公共服务支出</t>
  </si>
  <si>
    <t>国防支出</t>
  </si>
  <si>
    <t>公共安全支出</t>
  </si>
  <si>
    <t>教育支出</t>
  </si>
  <si>
    <t>科学技术支出</t>
  </si>
  <si>
    <t>文化体育与传媒支出</t>
  </si>
  <si>
    <t>社会保障和就业支出</t>
  </si>
  <si>
    <t>卫生健康支出</t>
  </si>
  <si>
    <t>节能环保支出</t>
  </si>
  <si>
    <t>城乡社区支出</t>
  </si>
  <si>
    <t>农林水支出</t>
  </si>
  <si>
    <t>交通运输支出</t>
  </si>
  <si>
    <t>资源勘探信息等支出</t>
  </si>
  <si>
    <t>商业服务业等支出</t>
  </si>
  <si>
    <t>自然资源海洋气象等支出</t>
  </si>
  <si>
    <t>住房保障支出</t>
  </si>
  <si>
    <t>粮油物资储备支出</t>
  </si>
  <si>
    <t>灾害防治及应急管理支出</t>
  </si>
  <si>
    <t>其他支出</t>
  </si>
  <si>
    <t>债务付息支出</t>
  </si>
  <si>
    <t>债务发行费支出</t>
  </si>
  <si>
    <t>备注：1、社会保障和就业支出增加的主要原因是调整预算安排全员养老保险支出增加3200万元</t>
  </si>
  <si>
    <t xml:space="preserve">      2、卫生健康支出增加的主要原因是增加省级补助总院建设专项5000万元、增加新增债券资金安排总院建设5869万元</t>
  </si>
  <si>
    <t xml:space="preserve">      3、交通运输支出下降的主要原因是新增债券资金支出减少3300万元</t>
  </si>
  <si>
    <t xml:space="preserve">      4、住房保障支出增加的主要原因是省市专项资金支出增加556万元</t>
  </si>
  <si>
    <t xml:space="preserve">      5、粮油物资储备支出增加的主要原因是省市专项资金支出增加477万元</t>
  </si>
  <si>
    <t xml:space="preserve">      6、其他支出增加的主要原因偿债准备金支出增加2000万元</t>
  </si>
  <si>
    <t>2019年全县（县本级）一般公共预算收支平衡表</t>
  </si>
  <si>
    <t>附表四</t>
  </si>
  <si>
    <t>预算科目</t>
  </si>
  <si>
    <t>一般公共预算收入</t>
  </si>
  <si>
    <t>上级补助收入</t>
  </si>
  <si>
    <t xml:space="preserve">  返还性收入</t>
  </si>
  <si>
    <t xml:space="preserve">    所得税基数返还收入</t>
  </si>
  <si>
    <t xml:space="preserve">    成品油税费改革税收返还收入</t>
  </si>
  <si>
    <t xml:space="preserve">    增值税税收返还收入</t>
  </si>
  <si>
    <t xml:space="preserve">    消费税税收返还收入</t>
  </si>
  <si>
    <t xml:space="preserve">    增值税“五五分享”税收返还收入</t>
  </si>
  <si>
    <t xml:space="preserve">  一般性转移支付收入</t>
  </si>
  <si>
    <t xml:space="preserve">    体制补助收入</t>
  </si>
  <si>
    <t xml:space="preserve">    均衡性转移支付收入</t>
  </si>
  <si>
    <t xml:space="preserve">    县级基本财力保障机制奖补资金收入</t>
  </si>
  <si>
    <t xml:space="preserve">    结算补助收入</t>
  </si>
  <si>
    <t xml:space="preserve">    成品油税费改革转移支付补助收入</t>
  </si>
  <si>
    <t xml:space="preserve">    基层公检法司转移支付收入</t>
  </si>
  <si>
    <t xml:space="preserve">    城乡义务教育转移支付收入</t>
  </si>
  <si>
    <t xml:space="preserve">    基本养老金转移支付收入</t>
  </si>
  <si>
    <t xml:space="preserve">    城乡居民医疗保险转移支付收入</t>
  </si>
  <si>
    <t xml:space="preserve">    农村综合改革转移支付收入</t>
  </si>
  <si>
    <t xml:space="preserve">    重点生态功能区转移支付收入</t>
  </si>
  <si>
    <t xml:space="preserve">    固定数额补助收入</t>
  </si>
  <si>
    <t xml:space="preserve">    革命老区转移支付收入</t>
  </si>
  <si>
    <t xml:space="preserve">    贫困地区转移支付收入</t>
  </si>
  <si>
    <t xml:space="preserve">    其他一般性转移支付收入</t>
  </si>
  <si>
    <t xml:space="preserve">  专项转移支付收入</t>
  </si>
  <si>
    <t>下级上解收入</t>
  </si>
  <si>
    <t xml:space="preserve">  专项上解收入</t>
  </si>
  <si>
    <t>上年结余</t>
  </si>
  <si>
    <t xml:space="preserve">调入资金   </t>
  </si>
  <si>
    <t xml:space="preserve">  政府性基金调入</t>
  </si>
  <si>
    <t xml:space="preserve">  国有资本经营调入</t>
  </si>
  <si>
    <t xml:space="preserve">  偿债准备金专户调入</t>
  </si>
  <si>
    <t>债务转贷收入</t>
  </si>
  <si>
    <t>动用预算稳定调节基金</t>
  </si>
  <si>
    <t>收  入  总  计</t>
  </si>
  <si>
    <t>补助下级支出</t>
  </si>
  <si>
    <t xml:space="preserve">    体制补助支出</t>
  </si>
  <si>
    <t xml:space="preserve">    结算补助支出</t>
  </si>
  <si>
    <t>　  烟叶税返还</t>
  </si>
  <si>
    <t xml:space="preserve">    上级转移支付</t>
  </si>
  <si>
    <t>上解上级支出</t>
  </si>
  <si>
    <t xml:space="preserve">  体制上解支出</t>
  </si>
  <si>
    <t xml:space="preserve">  专项上解支出</t>
  </si>
  <si>
    <t>调出资金</t>
  </si>
  <si>
    <t>债务还本支出</t>
  </si>
  <si>
    <t>补充预算稳定调节基金</t>
  </si>
  <si>
    <t>支  出  总  计</t>
  </si>
  <si>
    <t>预  算  结  余</t>
  </si>
  <si>
    <t>2019年全县（县本级）政府性基金预算收入完成情况表</t>
  </si>
  <si>
    <t>附表五</t>
  </si>
  <si>
    <r>
      <rPr>
        <b/>
        <sz val="10"/>
        <rFont val="宋体"/>
        <family val="0"/>
      </rPr>
      <t>单位：万元</t>
    </r>
  </si>
  <si>
    <r>
      <rPr>
        <b/>
        <sz val="10"/>
        <rFont val="宋体"/>
        <family val="0"/>
      </rPr>
      <t>项目</t>
    </r>
  </si>
  <si>
    <r>
      <rPr>
        <b/>
        <sz val="10"/>
        <color indexed="8"/>
        <rFont val="宋体"/>
        <family val="0"/>
      </rPr>
      <t>完成调整预算</t>
    </r>
    <r>
      <rPr>
        <b/>
        <sz val="10"/>
        <color indexed="8"/>
        <rFont val="Times New Roman"/>
        <family val="1"/>
      </rPr>
      <t>%</t>
    </r>
  </si>
  <si>
    <r>
      <rPr>
        <b/>
        <sz val="10"/>
        <color indexed="8"/>
        <rFont val="宋体"/>
        <family val="0"/>
      </rPr>
      <t>比上年完成数增减</t>
    </r>
    <r>
      <rPr>
        <b/>
        <sz val="10"/>
        <color indexed="8"/>
        <rFont val="Times New Roman"/>
        <family val="1"/>
      </rPr>
      <t>%</t>
    </r>
  </si>
  <si>
    <r>
      <rPr>
        <b/>
        <sz val="10"/>
        <rFont val="宋体"/>
        <family val="0"/>
      </rPr>
      <t>政府性基金预算收入</t>
    </r>
  </si>
  <si>
    <t>国有土地使用权出让金收入</t>
  </si>
  <si>
    <t>城市基础设施配套费收入</t>
  </si>
  <si>
    <t>体育彩票公益金</t>
  </si>
  <si>
    <t>福利彩票公益金</t>
  </si>
  <si>
    <t>污水处理费收入</t>
  </si>
  <si>
    <t>其他政府性基金收入</t>
  </si>
  <si>
    <t>2019年全县（县本级）政府性基金预算支出完成情况表</t>
  </si>
  <si>
    <t>附表六</t>
  </si>
  <si>
    <r>
      <rPr>
        <b/>
        <sz val="10"/>
        <rFont val="宋体"/>
        <family val="0"/>
      </rPr>
      <t>项　　　目</t>
    </r>
  </si>
  <si>
    <r>
      <t>2018</t>
    </r>
    <r>
      <rPr>
        <b/>
        <sz val="10"/>
        <rFont val="宋体"/>
        <family val="0"/>
      </rPr>
      <t>年完成数</t>
    </r>
  </si>
  <si>
    <r>
      <t>2019</t>
    </r>
    <r>
      <rPr>
        <b/>
        <sz val="10"/>
        <rFont val="宋体"/>
        <family val="0"/>
      </rPr>
      <t>年预计完成数</t>
    </r>
  </si>
  <si>
    <r>
      <rPr>
        <b/>
        <sz val="10"/>
        <rFont val="宋体"/>
        <family val="0"/>
      </rPr>
      <t>比上年完成数增减</t>
    </r>
    <r>
      <rPr>
        <b/>
        <sz val="10"/>
        <rFont val="Times New Roman"/>
        <family val="1"/>
      </rPr>
      <t>%</t>
    </r>
  </si>
  <si>
    <r>
      <rPr>
        <b/>
        <sz val="10"/>
        <rFont val="宋体"/>
        <family val="0"/>
      </rPr>
      <t>全</t>
    </r>
    <r>
      <rPr>
        <b/>
        <sz val="10"/>
        <rFont val="Times New Roman"/>
        <family val="1"/>
      </rPr>
      <t xml:space="preserve"> </t>
    </r>
    <r>
      <rPr>
        <b/>
        <sz val="10"/>
        <rFont val="宋体"/>
        <family val="0"/>
      </rPr>
      <t>县</t>
    </r>
  </si>
  <si>
    <r>
      <rPr>
        <b/>
        <sz val="10"/>
        <rFont val="宋体"/>
        <family val="0"/>
      </rPr>
      <t>本</t>
    </r>
    <r>
      <rPr>
        <b/>
        <sz val="10"/>
        <rFont val="Times New Roman"/>
        <family val="1"/>
      </rPr>
      <t xml:space="preserve"> </t>
    </r>
    <r>
      <rPr>
        <b/>
        <sz val="10"/>
        <rFont val="宋体"/>
        <family val="0"/>
      </rPr>
      <t>级</t>
    </r>
  </si>
  <si>
    <r>
      <rPr>
        <b/>
        <sz val="10"/>
        <rFont val="宋体"/>
        <family val="0"/>
      </rPr>
      <t>全县</t>
    </r>
  </si>
  <si>
    <r>
      <rPr>
        <b/>
        <sz val="10"/>
        <rFont val="宋体"/>
        <family val="0"/>
      </rPr>
      <t>本级</t>
    </r>
  </si>
  <si>
    <r>
      <rPr>
        <b/>
        <sz val="10"/>
        <rFont val="宋体"/>
        <family val="0"/>
      </rPr>
      <t>政府性基金预算支出</t>
    </r>
  </si>
  <si>
    <t>旅游发展基金支出</t>
  </si>
  <si>
    <t>大中型水库移民后期扶持基金支出</t>
  </si>
  <si>
    <t>国有土地使用权出让收入及对应专项债务收入安排的支出</t>
  </si>
  <si>
    <t>农业土地开发资金安排的支出</t>
  </si>
  <si>
    <t>城市基础设施配套费安排的支出</t>
  </si>
  <si>
    <t>污水处理费安排的支出</t>
  </si>
  <si>
    <t>土地储备专项债券收入安排的支出</t>
  </si>
  <si>
    <t>棚户区改造专项债券收入安排的支出</t>
  </si>
  <si>
    <t>国家重大水利工程建设基金安排的支出</t>
  </si>
  <si>
    <t>大中型水库库区基金对应专项债务收入安排的支出</t>
  </si>
  <si>
    <t>彩票公益金安排的支出</t>
  </si>
  <si>
    <t>其他政府性基金及对应专项债务收入安排的支出</t>
  </si>
  <si>
    <t>债务发行费用支出</t>
  </si>
  <si>
    <t>备注：1、城市基础设施配套费安排的支出增加的主要原因是收入增加</t>
  </si>
  <si>
    <r>
      <t xml:space="preserve">             2</t>
    </r>
    <r>
      <rPr>
        <sz val="10"/>
        <rFont val="宋体"/>
        <family val="0"/>
      </rPr>
      <t>、土地储备专项债券收入安排的支出增加的主要原因是土储专项债券资金增加</t>
    </r>
  </si>
  <si>
    <r>
      <t xml:space="preserve">             3</t>
    </r>
    <r>
      <rPr>
        <sz val="10"/>
        <rFont val="宋体"/>
        <family val="0"/>
      </rPr>
      <t>、棚户区改造专项债券收入安排的支出减少的主要原因是棚改专项债券资金减少</t>
    </r>
  </si>
  <si>
    <r>
      <t xml:space="preserve">             4</t>
    </r>
    <r>
      <rPr>
        <sz val="10"/>
        <rFont val="宋体"/>
        <family val="0"/>
      </rPr>
      <t>、其他政府性基金及对应专项债务收入安排的支出减少的原因是其他专项债券资金减少</t>
    </r>
  </si>
  <si>
    <r>
      <t xml:space="preserve">             5</t>
    </r>
    <r>
      <rPr>
        <sz val="10"/>
        <rFont val="宋体"/>
        <family val="0"/>
      </rPr>
      <t>、债务付息支出增加的主要原因是专项债券资金较上年增加</t>
    </r>
    <r>
      <rPr>
        <sz val="10"/>
        <rFont val="Times New Roman"/>
        <family val="1"/>
      </rPr>
      <t>2.03</t>
    </r>
    <r>
      <rPr>
        <sz val="10"/>
        <rFont val="宋体"/>
        <family val="0"/>
      </rPr>
      <t>亿元</t>
    </r>
  </si>
  <si>
    <t>2019年全县（县本级）政府性基金预算收支平衡表</t>
  </si>
  <si>
    <t>附表七</t>
  </si>
  <si>
    <t>政府性基金预算收入</t>
  </si>
  <si>
    <t>　国有土地使用权出让收入</t>
  </si>
  <si>
    <t>　彩票公益金收入</t>
  </si>
  <si>
    <t>　城市基础设施配套费收入</t>
  </si>
  <si>
    <t>　污水处理费收入</t>
  </si>
  <si>
    <t xml:space="preserve">  基金补助收入</t>
  </si>
  <si>
    <t>地方政府专项债务转贷收入</t>
  </si>
  <si>
    <t>政府性基金预算支出</t>
  </si>
  <si>
    <t>预　算 结　余</t>
  </si>
  <si>
    <t>2019年全县（县本级）国有资本经营预算收支平衡表</t>
  </si>
  <si>
    <t>附表八</t>
  </si>
  <si>
    <t>收          入</t>
  </si>
  <si>
    <r>
      <t>支</t>
    </r>
    <r>
      <rPr>
        <b/>
        <sz val="10"/>
        <rFont val="Times New Roman"/>
        <family val="1"/>
      </rPr>
      <t>    </t>
    </r>
    <r>
      <rPr>
        <b/>
        <sz val="10"/>
        <rFont val="宋体"/>
        <family val="0"/>
      </rPr>
      <t xml:space="preserve">          </t>
    </r>
    <r>
      <rPr>
        <b/>
        <sz val="10"/>
        <rFont val="Times New Roman"/>
        <family val="1"/>
      </rPr>
      <t>      </t>
    </r>
    <r>
      <rPr>
        <b/>
        <sz val="10"/>
        <rFont val="宋体"/>
        <family val="0"/>
      </rPr>
      <t>出</t>
    </r>
  </si>
  <si>
    <r>
      <t>项</t>
    </r>
    <r>
      <rPr>
        <b/>
        <sz val="10"/>
        <rFont val="Times New Roman"/>
        <family val="1"/>
      </rPr>
      <t>   </t>
    </r>
    <r>
      <rPr>
        <b/>
        <sz val="10"/>
        <rFont val="宋体"/>
        <family val="0"/>
      </rPr>
      <t>目</t>
    </r>
  </si>
  <si>
    <r>
      <t>比上年完成数增减</t>
    </r>
    <r>
      <rPr>
        <b/>
        <sz val="10"/>
        <rFont val="Times New Roman"/>
        <family val="1"/>
      </rPr>
      <t>%</t>
    </r>
  </si>
  <si>
    <r>
      <t>项</t>
    </r>
    <r>
      <rPr>
        <b/>
        <sz val="10"/>
        <rFont val="Times New Roman"/>
        <family val="1"/>
      </rPr>
      <t>  </t>
    </r>
    <r>
      <rPr>
        <b/>
        <sz val="10"/>
        <rFont val="宋体"/>
        <family val="0"/>
      </rPr>
      <t>目</t>
    </r>
  </si>
  <si>
    <t>一、利润收入</t>
  </si>
  <si>
    <t>一、社会保障和就业支出</t>
  </si>
  <si>
    <t>二、股利、股息收入</t>
  </si>
  <si>
    <t xml:space="preserve">  补充全国社会保障基金</t>
  </si>
  <si>
    <t>三、产权转让收入</t>
  </si>
  <si>
    <t>二、国有资本经营预算支出</t>
  </si>
  <si>
    <t>四、清算收入</t>
  </si>
  <si>
    <t xml:space="preserve">  解决历史遗留问题及改革成本支出</t>
  </si>
  <si>
    <t>五、其他国有资本经营预算收入</t>
  </si>
  <si>
    <t xml:space="preserve">  国有企业资本金注入</t>
  </si>
  <si>
    <t xml:space="preserve">  国有企业政策性补贴(款)</t>
  </si>
  <si>
    <t xml:space="preserve">  金融国有资本经营预算支出</t>
  </si>
  <si>
    <t>　其他国有资本经营预算支出(款)</t>
  </si>
  <si>
    <t>本年收入合计</t>
  </si>
  <si>
    <t>本年支出合计</t>
  </si>
  <si>
    <t>加：上年结转</t>
  </si>
  <si>
    <t>加：年末滚存结余</t>
  </si>
  <si>
    <t>收入总计</t>
  </si>
  <si>
    <t>支 出 总 计</t>
  </si>
  <si>
    <t>备注：国有资本经营收支增减变动较大主要是今年国投公司上缴利润减少。</t>
  </si>
  <si>
    <r>
      <t>2019</t>
    </r>
    <r>
      <rPr>
        <b/>
        <sz val="16"/>
        <color indexed="8"/>
        <rFont val="宋体"/>
        <family val="0"/>
      </rPr>
      <t>年全县（县本级）社会保险基金预算收支平衡表</t>
    </r>
  </si>
  <si>
    <t>附表九</t>
  </si>
  <si>
    <r>
      <rPr>
        <b/>
        <sz val="10"/>
        <color indexed="8"/>
        <rFont val="宋体"/>
        <family val="0"/>
      </rPr>
      <t>单位：万元</t>
    </r>
  </si>
  <si>
    <r>
      <t>支</t>
    </r>
    <r>
      <rPr>
        <b/>
        <sz val="10"/>
        <rFont val="Times New Roman"/>
        <family val="1"/>
      </rPr>
      <t>     </t>
    </r>
    <r>
      <rPr>
        <b/>
        <sz val="10"/>
        <rFont val="宋体"/>
        <family val="0"/>
      </rPr>
      <t xml:space="preserve">           </t>
    </r>
    <r>
      <rPr>
        <b/>
        <sz val="10"/>
        <rFont val="Times New Roman"/>
        <family val="1"/>
      </rPr>
      <t>     </t>
    </r>
    <r>
      <rPr>
        <b/>
        <sz val="10"/>
        <rFont val="宋体"/>
        <family val="0"/>
      </rPr>
      <t>出</t>
    </r>
  </si>
  <si>
    <r>
      <t>项</t>
    </r>
    <r>
      <rPr>
        <b/>
        <sz val="10"/>
        <color indexed="8"/>
        <rFont val="Times New Roman"/>
        <family val="1"/>
      </rPr>
      <t xml:space="preserve">          </t>
    </r>
    <r>
      <rPr>
        <b/>
        <sz val="10"/>
        <color indexed="8"/>
        <rFont val="宋体"/>
        <family val="0"/>
      </rPr>
      <t>目</t>
    </r>
  </si>
  <si>
    <r>
      <t>项</t>
    </r>
    <r>
      <rPr>
        <b/>
        <sz val="10"/>
        <color indexed="8"/>
        <rFont val="Times New Roman"/>
        <family val="1"/>
      </rPr>
      <t xml:space="preserve">       </t>
    </r>
    <r>
      <rPr>
        <b/>
        <sz val="10"/>
        <color indexed="8"/>
        <rFont val="宋体"/>
        <family val="0"/>
      </rPr>
      <t>目</t>
    </r>
  </si>
  <si>
    <t>一、个人缴费收入</t>
  </si>
  <si>
    <t>一、社会保险待遇支出</t>
  </si>
  <si>
    <t>二、投资收益</t>
  </si>
  <si>
    <t>二、其他支出</t>
  </si>
  <si>
    <t>三、政府补贴收入</t>
  </si>
  <si>
    <t>三、转移支出</t>
  </si>
  <si>
    <t>四、其他收入</t>
  </si>
  <si>
    <t>五、转移收入</t>
  </si>
  <si>
    <t>加：上级补助收入</t>
  </si>
  <si>
    <t>加：补助下级支出</t>
  </si>
  <si>
    <r>
      <t xml:space="preserve">        </t>
    </r>
    <r>
      <rPr>
        <sz val="10"/>
        <color indexed="8"/>
        <rFont val="宋体"/>
        <family val="0"/>
      </rPr>
      <t>下级上解收入</t>
    </r>
  </si>
  <si>
    <r>
      <t xml:space="preserve">       </t>
    </r>
    <r>
      <rPr>
        <sz val="10"/>
        <color indexed="8"/>
        <rFont val="宋体"/>
        <family val="0"/>
      </rPr>
      <t>上解上级支出</t>
    </r>
  </si>
  <si>
    <r>
      <t xml:space="preserve">        </t>
    </r>
    <r>
      <rPr>
        <sz val="10"/>
        <color indexed="8"/>
        <rFont val="宋体"/>
        <family val="0"/>
      </rPr>
      <t>上年结余</t>
    </r>
  </si>
  <si>
    <r>
      <t xml:space="preserve">       </t>
    </r>
    <r>
      <rPr>
        <sz val="10"/>
        <color indexed="8"/>
        <rFont val="宋体"/>
        <family val="0"/>
      </rPr>
      <t>年末滚存结余</t>
    </r>
  </si>
  <si>
    <r>
      <t>收</t>
    </r>
    <r>
      <rPr>
        <b/>
        <sz val="10"/>
        <rFont val="Times New Roman"/>
        <family val="1"/>
      </rPr>
      <t xml:space="preserve"> </t>
    </r>
    <r>
      <rPr>
        <b/>
        <sz val="10"/>
        <rFont val="宋体"/>
        <family val="0"/>
      </rPr>
      <t>入</t>
    </r>
    <r>
      <rPr>
        <b/>
        <sz val="10"/>
        <rFont val="Times New Roman"/>
        <family val="1"/>
      </rPr>
      <t xml:space="preserve"> </t>
    </r>
    <r>
      <rPr>
        <b/>
        <sz val="10"/>
        <rFont val="宋体"/>
        <family val="0"/>
      </rPr>
      <t>总</t>
    </r>
    <r>
      <rPr>
        <b/>
        <sz val="10"/>
        <rFont val="Times New Roman"/>
        <family val="1"/>
      </rPr>
      <t xml:space="preserve"> </t>
    </r>
    <r>
      <rPr>
        <b/>
        <sz val="10"/>
        <rFont val="宋体"/>
        <family val="0"/>
      </rPr>
      <t>计</t>
    </r>
  </si>
  <si>
    <r>
      <t>支</t>
    </r>
    <r>
      <rPr>
        <b/>
        <sz val="10"/>
        <rFont val="Times New Roman"/>
        <family val="1"/>
      </rPr>
      <t> </t>
    </r>
    <r>
      <rPr>
        <b/>
        <sz val="10"/>
        <rFont val="宋体"/>
        <family val="0"/>
      </rPr>
      <t>出</t>
    </r>
    <r>
      <rPr>
        <b/>
        <sz val="10"/>
        <rFont val="Times New Roman"/>
        <family val="1"/>
      </rPr>
      <t> </t>
    </r>
    <r>
      <rPr>
        <b/>
        <sz val="10"/>
        <rFont val="宋体"/>
        <family val="0"/>
      </rPr>
      <t>总</t>
    </r>
    <r>
      <rPr>
        <b/>
        <sz val="10"/>
        <rFont val="Times New Roman"/>
        <family val="1"/>
      </rPr>
      <t> 计</t>
    </r>
  </si>
  <si>
    <t>2020年全县（县本级）一般公共预算收入表</t>
  </si>
  <si>
    <t>附表十</t>
  </si>
  <si>
    <t>项        目</t>
  </si>
  <si>
    <t>2020年预算数</t>
  </si>
  <si>
    <t>比上年增减</t>
  </si>
  <si>
    <t>比上年增减%</t>
  </si>
  <si>
    <t>2020年全县一般公共预算支出表</t>
  </si>
  <si>
    <t>附表十一</t>
  </si>
  <si>
    <r>
      <t>2019</t>
    </r>
    <r>
      <rPr>
        <b/>
        <sz val="10"/>
        <rFont val="宋体"/>
        <family val="0"/>
      </rPr>
      <t>年预算数</t>
    </r>
  </si>
  <si>
    <r>
      <t>2020</t>
    </r>
    <r>
      <rPr>
        <b/>
        <sz val="10"/>
        <rFont val="宋体"/>
        <family val="0"/>
      </rPr>
      <t>年预算数</t>
    </r>
  </si>
  <si>
    <r>
      <rPr>
        <b/>
        <sz val="10"/>
        <rFont val="宋体"/>
        <family val="0"/>
      </rPr>
      <t>比上年情况（剔除政府债券和上级专项支出后）</t>
    </r>
  </si>
  <si>
    <t>其中：政府债券和专项支出</t>
  </si>
  <si>
    <r>
      <rPr>
        <b/>
        <sz val="10"/>
        <rFont val="宋体"/>
        <family val="0"/>
      </rPr>
      <t>其中：政府债券和专项支出</t>
    </r>
  </si>
  <si>
    <r>
      <rPr>
        <b/>
        <sz val="10"/>
        <rFont val="宋体"/>
        <family val="0"/>
      </rPr>
      <t>同比增支数</t>
    </r>
  </si>
  <si>
    <r>
      <rPr>
        <b/>
        <sz val="10"/>
        <rFont val="宋体"/>
        <family val="0"/>
      </rPr>
      <t>同比增减</t>
    </r>
    <r>
      <rPr>
        <b/>
        <sz val="10"/>
        <rFont val="Times New Roman"/>
        <family val="1"/>
      </rPr>
      <t>%</t>
    </r>
  </si>
  <si>
    <r>
      <rPr>
        <b/>
        <sz val="10"/>
        <rFont val="宋体"/>
        <family val="0"/>
      </rPr>
      <t>一般公共预算支出</t>
    </r>
  </si>
  <si>
    <t>文化旅游体育与传媒支出</t>
  </si>
  <si>
    <t>预备费</t>
  </si>
  <si>
    <t>备注：县十七届人大常委会第十九次、第二十次、第二十三次会议通过的2019年县本级一般预算调整，本表不做调整，仍用县十七届人大三次会议通过的支出预算数</t>
  </si>
  <si>
    <t>2020年县本级一般公共预算支出表</t>
  </si>
  <si>
    <t>附表十二</t>
  </si>
  <si>
    <t>2019年预算数</t>
  </si>
  <si>
    <t>比上年情况（剔除政府债券和上级专项支出后）</t>
  </si>
  <si>
    <t>同比增支数</t>
  </si>
  <si>
    <t>同比增减%</t>
  </si>
  <si>
    <t>2020年县本级一般公共预算支出分类明细表</t>
  </si>
  <si>
    <t>表十三</t>
  </si>
  <si>
    <t>单位:万元</t>
  </si>
  <si>
    <t>功能科目编码</t>
  </si>
  <si>
    <t>功能科目名称</t>
  </si>
  <si>
    <t>支出合计</t>
  </si>
  <si>
    <t>经济分类</t>
  </si>
  <si>
    <t>工资福利支出</t>
  </si>
  <si>
    <t>商品服务支出</t>
  </si>
  <si>
    <t>对个人和家庭补助支出</t>
  </si>
  <si>
    <t>债务利息及费用支出</t>
  </si>
  <si>
    <t>资本性支出(基本建设)</t>
  </si>
  <si>
    <t>资本性支出</t>
  </si>
  <si>
    <t>对企业补助（基本建设）</t>
  </si>
  <si>
    <t>对企业补助</t>
  </si>
  <si>
    <t>对社会保障基金补助</t>
  </si>
  <si>
    <t>合计</t>
  </si>
  <si>
    <t>201</t>
  </si>
  <si>
    <t xml:space="preserve">  2010101</t>
  </si>
  <si>
    <t xml:space="preserve">  行政运行（人大事务）</t>
  </si>
  <si>
    <t xml:space="preserve">  2010102</t>
  </si>
  <si>
    <t xml:space="preserve">  一般行政管理事务（人大事务）</t>
  </si>
  <si>
    <t xml:space="preserve">  2010104</t>
  </si>
  <si>
    <t xml:space="preserve">  人大会议</t>
  </si>
  <si>
    <t xml:space="preserve">  2010201</t>
  </si>
  <si>
    <t xml:space="preserve">  行政运行（政协事务）</t>
  </si>
  <si>
    <t xml:space="preserve">  2010204</t>
  </si>
  <si>
    <t xml:space="preserve">  政协会议</t>
  </si>
  <si>
    <t xml:space="preserve">  2010301</t>
  </si>
  <si>
    <t xml:space="preserve">  行政运行（政府办公厅（室）及相关机构事务）</t>
  </si>
  <si>
    <t xml:space="preserve">  2010302</t>
  </si>
  <si>
    <t xml:space="preserve">  一般行政管理事务（政府办公厅（室）及相关机构事务）</t>
  </si>
  <si>
    <t xml:space="preserve">  2010303</t>
  </si>
  <si>
    <t xml:space="preserve">  机关服务（政府办公厅（室）及相关机构事务）</t>
  </si>
  <si>
    <t xml:space="preserve">  2010308</t>
  </si>
  <si>
    <t xml:space="preserve">  信访事务</t>
  </si>
  <si>
    <t xml:space="preserve">  2010399</t>
  </si>
  <si>
    <t xml:space="preserve">  其他政府办公厅（室）及相关机构事务支出</t>
  </si>
  <si>
    <t xml:space="preserve">  2010401</t>
  </si>
  <si>
    <t xml:space="preserve">  行政运行（发展与改革事务）</t>
  </si>
  <si>
    <t xml:space="preserve">  2010408</t>
  </si>
  <si>
    <t xml:space="preserve">  物价管理</t>
  </si>
  <si>
    <t xml:space="preserve">  2010499</t>
  </si>
  <si>
    <t xml:space="preserve">  其他发展与改革事务支出</t>
  </si>
  <si>
    <t xml:space="preserve">  2010501</t>
  </si>
  <si>
    <t xml:space="preserve">  行政运行（统计信息事务）</t>
  </si>
  <si>
    <t xml:space="preserve">  2010507</t>
  </si>
  <si>
    <t xml:space="preserve">  专项普查活动</t>
  </si>
  <si>
    <t xml:space="preserve">  2010601</t>
  </si>
  <si>
    <t xml:space="preserve">  行政运行（财政事务）</t>
  </si>
  <si>
    <t xml:space="preserve">  2010608</t>
  </si>
  <si>
    <t xml:space="preserve">  财政委托业务支出</t>
  </si>
  <si>
    <t xml:space="preserve">  2010699</t>
  </si>
  <si>
    <t xml:space="preserve">  其他财政事务支出</t>
  </si>
  <si>
    <t xml:space="preserve">  2010799</t>
  </si>
  <si>
    <t xml:space="preserve">  其他税收事务支出</t>
  </si>
  <si>
    <t xml:space="preserve">  2010801</t>
  </si>
  <si>
    <t xml:space="preserve">  行政运行（审计事务）</t>
  </si>
  <si>
    <t xml:space="preserve">  2010899</t>
  </si>
  <si>
    <t xml:space="preserve">  其他审计事务支出</t>
  </si>
  <si>
    <t xml:space="preserve">  2011001</t>
  </si>
  <si>
    <t xml:space="preserve">  行政运行（人力资源事务）</t>
  </si>
  <si>
    <t xml:space="preserve">  2011002</t>
  </si>
  <si>
    <t xml:space="preserve">  一般行政管理事务（人力资源事务）</t>
  </si>
  <si>
    <t xml:space="preserve">  2011099</t>
  </si>
  <si>
    <t xml:space="preserve">  其他人力资源事务支出</t>
  </si>
  <si>
    <t xml:space="preserve">  2011101</t>
  </si>
  <si>
    <t xml:space="preserve">  行政运行（纪检监察事务）</t>
  </si>
  <si>
    <t xml:space="preserve">  2011199</t>
  </si>
  <si>
    <t xml:space="preserve">  其他纪检监察事务支出</t>
  </si>
  <si>
    <t xml:space="preserve">  2011301</t>
  </si>
  <si>
    <t xml:space="preserve">  行政运行（商贸事务）</t>
  </si>
  <si>
    <t xml:space="preserve">  2011308</t>
  </si>
  <si>
    <t xml:space="preserve">  招商引资</t>
  </si>
  <si>
    <t xml:space="preserve">  2011399</t>
  </si>
  <si>
    <t xml:space="preserve">  其他商贸事务支出</t>
  </si>
  <si>
    <t xml:space="preserve">  2012601</t>
  </si>
  <si>
    <t xml:space="preserve">  行政运行（档案事务）</t>
  </si>
  <si>
    <t xml:space="preserve">  2012699</t>
  </si>
  <si>
    <t xml:space="preserve">  其他档案事务支出</t>
  </si>
  <si>
    <t xml:space="preserve">  2012801</t>
  </si>
  <si>
    <t xml:space="preserve">  行政运行（民主党派及工商联事务）</t>
  </si>
  <si>
    <t xml:space="preserve">  2012901</t>
  </si>
  <si>
    <t xml:space="preserve">  行政运行（群众团体事务）</t>
  </si>
  <si>
    <t xml:space="preserve">  2012906</t>
  </si>
  <si>
    <t xml:space="preserve">  工会事务</t>
  </si>
  <si>
    <t xml:space="preserve">  2012950</t>
  </si>
  <si>
    <t xml:space="preserve">  事业运行（群众团体事务）</t>
  </si>
  <si>
    <t xml:space="preserve">  2013101</t>
  </si>
  <si>
    <t xml:space="preserve">  行政运行（党委办公厅（室）及相关机构事务）</t>
  </si>
  <si>
    <t xml:space="preserve">  2013201</t>
  </si>
  <si>
    <t xml:space="preserve">  行政运行（组织事务）</t>
  </si>
  <si>
    <t xml:space="preserve">  2013299</t>
  </si>
  <si>
    <t xml:space="preserve">  其他组织事务支出</t>
  </si>
  <si>
    <t xml:space="preserve">  2013301</t>
  </si>
  <si>
    <t xml:space="preserve">  行政运行（宣传事务）</t>
  </si>
  <si>
    <t xml:space="preserve">  2013399</t>
  </si>
  <si>
    <t xml:space="preserve">  其他宣传事务支出</t>
  </si>
  <si>
    <t xml:space="preserve">  2013401</t>
  </si>
  <si>
    <t xml:space="preserve">  行政运行（统战事务）</t>
  </si>
  <si>
    <t xml:space="preserve">  2013450</t>
  </si>
  <si>
    <t xml:space="preserve">  事业运行（统战事务）</t>
  </si>
  <si>
    <t xml:space="preserve">  2013601</t>
  </si>
  <si>
    <t xml:space="preserve">  行政运行（其他共产党事务支出）</t>
  </si>
  <si>
    <t xml:space="preserve">  2013699</t>
  </si>
  <si>
    <t xml:space="preserve">  其他共产党事务支出（其他共产党事务支出）</t>
  </si>
  <si>
    <t xml:space="preserve">  2013801</t>
  </si>
  <si>
    <t xml:space="preserve">  行政运行</t>
  </si>
  <si>
    <t xml:space="preserve">  2013804</t>
  </si>
  <si>
    <t xml:space="preserve">  市场主体管理</t>
  </si>
  <si>
    <t xml:space="preserve">  2013816</t>
  </si>
  <si>
    <t xml:space="preserve">  食品安全监管</t>
  </si>
  <si>
    <t xml:space="preserve">  2019999</t>
  </si>
  <si>
    <t xml:space="preserve">  其他一般公共服务支出</t>
  </si>
  <si>
    <t>203</t>
  </si>
  <si>
    <t xml:space="preserve">  2030603</t>
  </si>
  <si>
    <t xml:space="preserve">  人民防空</t>
  </si>
  <si>
    <t>204</t>
  </si>
  <si>
    <t xml:space="preserve">  2040101</t>
  </si>
  <si>
    <t xml:space="preserve">  武装警察部队</t>
  </si>
  <si>
    <t xml:space="preserve">  2040199</t>
  </si>
  <si>
    <t xml:space="preserve">  其他武装警察部队支出</t>
  </si>
  <si>
    <t xml:space="preserve">  2040201</t>
  </si>
  <si>
    <t xml:space="preserve">  行政运行（公安）</t>
  </si>
  <si>
    <t xml:space="preserve">  2040219</t>
  </si>
  <si>
    <t xml:space="preserve">  信息化建设（公安）</t>
  </si>
  <si>
    <t xml:space="preserve">  2040220</t>
  </si>
  <si>
    <t xml:space="preserve">  执法办案</t>
  </si>
  <si>
    <t xml:space="preserve">  2040299</t>
  </si>
  <si>
    <t xml:space="preserve">  其他公安支出</t>
  </si>
  <si>
    <t xml:space="preserve">  2040601</t>
  </si>
  <si>
    <t xml:space="preserve">  行政运行（司法）</t>
  </si>
  <si>
    <t xml:space="preserve">  2040606</t>
  </si>
  <si>
    <t xml:space="preserve">  律师公证管理</t>
  </si>
  <si>
    <t xml:space="preserve">  2040607</t>
  </si>
  <si>
    <t xml:space="preserve">  法律援助</t>
  </si>
  <si>
    <t xml:space="preserve">  2040610</t>
  </si>
  <si>
    <t xml:space="preserve">  社区矫正</t>
  </si>
  <si>
    <t>205</t>
  </si>
  <si>
    <t xml:space="preserve">  2050199</t>
  </si>
  <si>
    <t xml:space="preserve">  其他教育管理事务支出</t>
  </si>
  <si>
    <t xml:space="preserve">  2050201</t>
  </si>
  <si>
    <t xml:space="preserve">  学前教育</t>
  </si>
  <si>
    <t xml:space="preserve">  2050202</t>
  </si>
  <si>
    <t xml:space="preserve">  小学教育</t>
  </si>
  <si>
    <t xml:space="preserve">  2050203</t>
  </si>
  <si>
    <t xml:space="preserve">  初中教育</t>
  </si>
  <si>
    <t xml:space="preserve">  2050204</t>
  </si>
  <si>
    <t xml:space="preserve">  高中教育</t>
  </si>
  <si>
    <t xml:space="preserve">  2050299</t>
  </si>
  <si>
    <t xml:space="preserve">  其他普通教育支出</t>
  </si>
  <si>
    <t xml:space="preserve">  2050399</t>
  </si>
  <si>
    <t xml:space="preserve">  其他职业教育支出</t>
  </si>
  <si>
    <t xml:space="preserve">  2050501</t>
  </si>
  <si>
    <t xml:space="preserve">  广播电视学校</t>
  </si>
  <si>
    <t xml:space="preserve">  2050799</t>
  </si>
  <si>
    <t xml:space="preserve">  其他特殊教育支出</t>
  </si>
  <si>
    <t xml:space="preserve">  2050801</t>
  </si>
  <si>
    <t xml:space="preserve">  教师进修</t>
  </si>
  <si>
    <t xml:space="preserve">  2050802</t>
  </si>
  <si>
    <t xml:space="preserve">  干部教育</t>
  </si>
  <si>
    <t xml:space="preserve">  2050803</t>
  </si>
  <si>
    <t xml:space="preserve">  培训支出</t>
  </si>
  <si>
    <t xml:space="preserve">  2050902</t>
  </si>
  <si>
    <t xml:space="preserve">  农村中小学教学设施（教育费附加安排的支出）</t>
  </si>
  <si>
    <t xml:space="preserve">  2059999</t>
  </si>
  <si>
    <t xml:space="preserve">  其他教育支出</t>
  </si>
  <si>
    <t>206</t>
  </si>
  <si>
    <t xml:space="preserve">  2060101</t>
  </si>
  <si>
    <t xml:space="preserve">  行政运行（科学技术管理事务）</t>
  </si>
  <si>
    <t xml:space="preserve">  2060199</t>
  </si>
  <si>
    <t xml:space="preserve">  其他科学技术管理事务支出</t>
  </si>
  <si>
    <t xml:space="preserve">  2060701</t>
  </si>
  <si>
    <t xml:space="preserve">  机构运行（科学技术普及）</t>
  </si>
  <si>
    <t xml:space="preserve">  2069999</t>
  </si>
  <si>
    <t xml:space="preserve">  其他科学技术支出</t>
  </si>
  <si>
    <t>207</t>
  </si>
  <si>
    <t xml:space="preserve">  2070101</t>
  </si>
  <si>
    <t xml:space="preserve">  行政运行（文化）</t>
  </si>
  <si>
    <t xml:space="preserve">  2070104</t>
  </si>
  <si>
    <t xml:space="preserve">  图书馆</t>
  </si>
  <si>
    <t xml:space="preserve">  2070107</t>
  </si>
  <si>
    <t xml:space="preserve">  艺术表演团体</t>
  </si>
  <si>
    <t xml:space="preserve">  2070109</t>
  </si>
  <si>
    <t xml:space="preserve">  群众文化</t>
  </si>
  <si>
    <t xml:space="preserve">  2070114</t>
  </si>
  <si>
    <t xml:space="preserve">  文化和旅游管理事务</t>
  </si>
  <si>
    <t xml:space="preserve">  2070199</t>
  </si>
  <si>
    <t xml:space="preserve">  其他文化和旅游支出</t>
  </si>
  <si>
    <t xml:space="preserve">  2070205</t>
  </si>
  <si>
    <t xml:space="preserve">  博物馆</t>
  </si>
  <si>
    <t xml:space="preserve">  2070307</t>
  </si>
  <si>
    <t xml:space="preserve">  体育场馆</t>
  </si>
  <si>
    <t xml:space="preserve">  2070399</t>
  </si>
  <si>
    <t xml:space="preserve">  其他体育支出</t>
  </si>
  <si>
    <t xml:space="preserve">  2070699</t>
  </si>
  <si>
    <t xml:space="preserve">  其他新闻出版电影支出</t>
  </si>
  <si>
    <t xml:space="preserve">  2070805</t>
  </si>
  <si>
    <t xml:space="preserve">  电视</t>
  </si>
  <si>
    <t xml:space="preserve">  2079999</t>
  </si>
  <si>
    <t xml:space="preserve">  其他文化旅游体育与传媒支出</t>
  </si>
  <si>
    <t>208</t>
  </si>
  <si>
    <t xml:space="preserve">  2080101</t>
  </si>
  <si>
    <t xml:space="preserve">  行政运行（人力资源和社会保障管理事务）</t>
  </si>
  <si>
    <t xml:space="preserve">  2080106</t>
  </si>
  <si>
    <t xml:space="preserve">  就业管理事务</t>
  </si>
  <si>
    <t xml:space="preserve">  2080109</t>
  </si>
  <si>
    <t xml:space="preserve">  社会保险经办机构</t>
  </si>
  <si>
    <t xml:space="preserve">  2080199</t>
  </si>
  <si>
    <t xml:space="preserve">  其他人力资源和社会保障管理事务支出</t>
  </si>
  <si>
    <t xml:space="preserve">  2080201</t>
  </si>
  <si>
    <t xml:space="preserve">  行政运行（民政管理事务）</t>
  </si>
  <si>
    <t xml:space="preserve">  2080299</t>
  </si>
  <si>
    <t xml:space="preserve">  其他民政管理事务支出</t>
  </si>
  <si>
    <t xml:space="preserve">  2080505</t>
  </si>
  <si>
    <t xml:space="preserve">  机关事业单位基本养老保险缴费支出</t>
  </si>
  <si>
    <t xml:space="preserve">  2080601</t>
  </si>
  <si>
    <t xml:space="preserve">  企业关闭破产补助</t>
  </si>
  <si>
    <t xml:space="preserve">  2080799</t>
  </si>
  <si>
    <t xml:space="preserve">  其他就业补助支出</t>
  </si>
  <si>
    <t xml:space="preserve">  2080805</t>
  </si>
  <si>
    <t xml:space="preserve">  义务兵优待</t>
  </si>
  <si>
    <t xml:space="preserve">  2080899</t>
  </si>
  <si>
    <t xml:space="preserve">  其他优抚支出</t>
  </si>
  <si>
    <t xml:space="preserve">  2081002</t>
  </si>
  <si>
    <t xml:space="preserve">  老年福利</t>
  </si>
  <si>
    <t xml:space="preserve">  2081004</t>
  </si>
  <si>
    <t xml:space="preserve">  殡葬</t>
  </si>
  <si>
    <t xml:space="preserve">  2081101</t>
  </si>
  <si>
    <t xml:space="preserve">  行政运行（残疾人事业）</t>
  </si>
  <si>
    <t xml:space="preserve">  2081199</t>
  </si>
  <si>
    <t xml:space="preserve">  其他残疾人事业支出</t>
  </si>
  <si>
    <t xml:space="preserve">  2082602</t>
  </si>
  <si>
    <t xml:space="preserve">  财政对城乡居民基本养老保险基金的补助</t>
  </si>
  <si>
    <t xml:space="preserve">  2082899</t>
  </si>
  <si>
    <t xml:space="preserve">  其他退役军人事务管理支出</t>
  </si>
  <si>
    <t xml:space="preserve">  2089901</t>
  </si>
  <si>
    <t xml:space="preserve">  其他社会保障和就业支出</t>
  </si>
  <si>
    <t>210</t>
  </si>
  <si>
    <t xml:space="preserve">  2100101</t>
  </si>
  <si>
    <t xml:space="preserve">  行政运行（医疗卫生管理事务）</t>
  </si>
  <si>
    <t xml:space="preserve">  2100199</t>
  </si>
  <si>
    <t xml:space="preserve">  其他卫生健康管理事务支出</t>
  </si>
  <si>
    <t xml:space="preserve">  2100201</t>
  </si>
  <si>
    <t xml:space="preserve">  综合医院</t>
  </si>
  <si>
    <t xml:space="preserve">  2100299</t>
  </si>
  <si>
    <t xml:space="preserve">  其他公立医院支出</t>
  </si>
  <si>
    <t xml:space="preserve">  2100301</t>
  </si>
  <si>
    <t xml:space="preserve">  城市社区卫生机构</t>
  </si>
  <si>
    <t xml:space="preserve">  2100302</t>
  </si>
  <si>
    <t xml:space="preserve">  乡镇卫生院</t>
  </si>
  <si>
    <t xml:space="preserve">  2100399</t>
  </si>
  <si>
    <t xml:space="preserve">  其他基层医疗卫生机构支出</t>
  </si>
  <si>
    <t xml:space="preserve">  2100401</t>
  </si>
  <si>
    <t xml:space="preserve">  疾病预防控制机构</t>
  </si>
  <si>
    <t xml:space="preserve">  2100402</t>
  </si>
  <si>
    <t xml:space="preserve">  卫生监督机构</t>
  </si>
  <si>
    <t xml:space="preserve">  2100403</t>
  </si>
  <si>
    <t xml:space="preserve">  妇幼保健机构</t>
  </si>
  <si>
    <t xml:space="preserve">  2100408</t>
  </si>
  <si>
    <t xml:space="preserve">  基本公共卫生服务</t>
  </si>
  <si>
    <t xml:space="preserve">  2100409</t>
  </si>
  <si>
    <t xml:space="preserve">  重大公共卫生服务</t>
  </si>
  <si>
    <t xml:space="preserve">  2100499</t>
  </si>
  <si>
    <t xml:space="preserve">  其他公共卫生支出</t>
  </si>
  <si>
    <t xml:space="preserve">  2100699</t>
  </si>
  <si>
    <t xml:space="preserve">  其他中医药支出</t>
  </si>
  <si>
    <t xml:space="preserve">  2100717</t>
  </si>
  <si>
    <t xml:space="preserve">  计划生育服务</t>
  </si>
  <si>
    <t xml:space="preserve">  2100799</t>
  </si>
  <si>
    <t xml:space="preserve">  其他计划生育事务支出</t>
  </si>
  <si>
    <t xml:space="preserve">  2101101</t>
  </si>
  <si>
    <t xml:space="preserve">  行政单位医疗</t>
  </si>
  <si>
    <t xml:space="preserve">  2101102</t>
  </si>
  <si>
    <t xml:space="preserve">  事业单位医疗</t>
  </si>
  <si>
    <t xml:space="preserve">  2101202</t>
  </si>
  <si>
    <t xml:space="preserve">  财政对城乡居民基本医疗保险基金的补助</t>
  </si>
  <si>
    <t xml:space="preserve">  2101301</t>
  </si>
  <si>
    <t xml:space="preserve">  城乡医疗救助</t>
  </si>
  <si>
    <t xml:space="preserve">  2101401</t>
  </si>
  <si>
    <t xml:space="preserve">  优抚对象医疗补助</t>
  </si>
  <si>
    <t>211</t>
  </si>
  <si>
    <t xml:space="preserve">  2110101</t>
  </si>
  <si>
    <t xml:space="preserve">  行政运行（环境保护管理事务）</t>
  </si>
  <si>
    <t xml:space="preserve">  2110199</t>
  </si>
  <si>
    <t xml:space="preserve">  其他环境保护管理事务支出</t>
  </si>
  <si>
    <t xml:space="preserve">  2110302</t>
  </si>
  <si>
    <t xml:space="preserve">  水体</t>
  </si>
  <si>
    <t xml:space="preserve">  2110501</t>
  </si>
  <si>
    <t xml:space="preserve">  森林管护</t>
  </si>
  <si>
    <t xml:space="preserve">  2111001</t>
  </si>
  <si>
    <t xml:space="preserve">  能源节约利用</t>
  </si>
  <si>
    <t xml:space="preserve">  2111201</t>
  </si>
  <si>
    <t xml:space="preserve">  可再生能源</t>
  </si>
  <si>
    <t xml:space="preserve">  2119901</t>
  </si>
  <si>
    <t xml:space="preserve">  其他节能环保支出</t>
  </si>
  <si>
    <t>212</t>
  </si>
  <si>
    <t xml:space="preserve">  2120101</t>
  </si>
  <si>
    <t xml:space="preserve">  行政运行（城乡社区管理事务）</t>
  </si>
  <si>
    <t xml:space="preserve">  2120104</t>
  </si>
  <si>
    <t xml:space="preserve">  城管执法</t>
  </si>
  <si>
    <t xml:space="preserve">  2120105</t>
  </si>
  <si>
    <t xml:space="preserve">  工程建设标准规范编制与监管</t>
  </si>
  <si>
    <t xml:space="preserve">  2120109</t>
  </si>
  <si>
    <t xml:space="preserve">  住宅建设与房地产市场监管</t>
  </si>
  <si>
    <t xml:space="preserve">  2120199</t>
  </si>
  <si>
    <t xml:space="preserve">  其他城乡社区管理事务支出</t>
  </si>
  <si>
    <t xml:space="preserve">  2120201</t>
  </si>
  <si>
    <t xml:space="preserve">  城乡社区规划与管理</t>
  </si>
  <si>
    <t xml:space="preserve">  2120399</t>
  </si>
  <si>
    <t xml:space="preserve">  其他城乡社区公共设施支出</t>
  </si>
  <si>
    <t xml:space="preserve">  2120501</t>
  </si>
  <si>
    <t xml:space="preserve">  城乡社区环境卫生</t>
  </si>
  <si>
    <t>213</t>
  </si>
  <si>
    <t xml:space="preserve">  2130104</t>
  </si>
  <si>
    <t xml:space="preserve">  事业运行（农业）</t>
  </si>
  <si>
    <t xml:space="preserve">  2130106</t>
  </si>
  <si>
    <t xml:space="preserve">  科技转化与推广服务</t>
  </si>
  <si>
    <t xml:space="preserve">  2130108</t>
  </si>
  <si>
    <t xml:space="preserve">  病虫害控制</t>
  </si>
  <si>
    <t xml:space="preserve">  2130109</t>
  </si>
  <si>
    <t xml:space="preserve">  农产品质量安全</t>
  </si>
  <si>
    <t xml:space="preserve">  2130119</t>
  </si>
  <si>
    <t xml:space="preserve">  防灾救灾</t>
  </si>
  <si>
    <t xml:space="preserve">  2130121</t>
  </si>
  <si>
    <t xml:space="preserve">  农业结构调整补贴</t>
  </si>
  <si>
    <t xml:space="preserve">  2130122</t>
  </si>
  <si>
    <t xml:space="preserve">  农业生产发展</t>
  </si>
  <si>
    <t xml:space="preserve">  2130199</t>
  </si>
  <si>
    <t xml:space="preserve">  其他农业支出</t>
  </si>
  <si>
    <t xml:space="preserve">  2130204</t>
  </si>
  <si>
    <t xml:space="preserve">  事业机构</t>
  </si>
  <si>
    <t xml:space="preserve">  2130205</t>
  </si>
  <si>
    <t xml:space="preserve">  森林资源培育</t>
  </si>
  <si>
    <t xml:space="preserve">  2130209</t>
  </si>
  <si>
    <t xml:space="preserve">  森林生态效益补偿</t>
  </si>
  <si>
    <t xml:space="preserve">  2130221</t>
  </si>
  <si>
    <t xml:space="preserve">  产业化管理</t>
  </si>
  <si>
    <t xml:space="preserve">  2130299</t>
  </si>
  <si>
    <t xml:space="preserve">  其他林业和草原支出</t>
  </si>
  <si>
    <t xml:space="preserve">  2130304</t>
  </si>
  <si>
    <t xml:space="preserve">  水利行业业务管理</t>
  </si>
  <si>
    <t xml:space="preserve">  2130305</t>
  </si>
  <si>
    <t xml:space="preserve">  水利工程建设（水利）</t>
  </si>
  <si>
    <t xml:space="preserve">  2130306</t>
  </si>
  <si>
    <t xml:space="preserve">  水利工程运行与维护</t>
  </si>
  <si>
    <t xml:space="preserve">  2130310</t>
  </si>
  <si>
    <t xml:space="preserve">  水土保持（水利）</t>
  </si>
  <si>
    <t xml:space="preserve">  2130314</t>
  </si>
  <si>
    <t xml:space="preserve">  防汛</t>
  </si>
  <si>
    <t xml:space="preserve">  2130316</t>
  </si>
  <si>
    <t xml:space="preserve">  农村水利</t>
  </si>
  <si>
    <t xml:space="preserve">  2130321</t>
  </si>
  <si>
    <t xml:space="preserve">  大中型水库移民后期扶持专项支出</t>
  </si>
  <si>
    <t xml:space="preserve">  2130504</t>
  </si>
  <si>
    <t xml:space="preserve">  农村基础设施建设</t>
  </si>
  <si>
    <t xml:space="preserve">  2130599</t>
  </si>
  <si>
    <t xml:space="preserve">  其他扶贫支出</t>
  </si>
  <si>
    <t xml:space="preserve">  2130701</t>
  </si>
  <si>
    <t xml:space="preserve">  农村公益事业建设奖补资金</t>
  </si>
  <si>
    <t xml:space="preserve">  2139999</t>
  </si>
  <si>
    <t xml:space="preserve">  其他农林水支出</t>
  </si>
  <si>
    <t>214</t>
  </si>
  <si>
    <t xml:space="preserve">  2140101</t>
  </si>
  <si>
    <t xml:space="preserve">  行政运行（公路水路运输）</t>
  </si>
  <si>
    <t xml:space="preserve">  2140104</t>
  </si>
  <si>
    <t xml:space="preserve">  公路建设</t>
  </si>
  <si>
    <t xml:space="preserve">  2140106</t>
  </si>
  <si>
    <t xml:space="preserve">  公路养护（公路水路运输）</t>
  </si>
  <si>
    <t xml:space="preserve">  2140199</t>
  </si>
  <si>
    <t xml:space="preserve">  其他公路水路运输支出</t>
  </si>
  <si>
    <t xml:space="preserve">  2140601</t>
  </si>
  <si>
    <t xml:space="preserve">  车辆购置税用于公路等基础设施建设支出</t>
  </si>
  <si>
    <t xml:space="preserve">  2140602</t>
  </si>
  <si>
    <t xml:space="preserve">  车辆购置税用于农村公路建设支出</t>
  </si>
  <si>
    <t xml:space="preserve">  2149999</t>
  </si>
  <si>
    <t xml:space="preserve">  其他交通运输支出</t>
  </si>
  <si>
    <t>215</t>
  </si>
  <si>
    <t>资源勘探工业信息等支出</t>
  </si>
  <si>
    <t xml:space="preserve">  2150801</t>
  </si>
  <si>
    <t xml:space="preserve">  行政运行（支持中小企业发展和管理支出）</t>
  </si>
  <si>
    <t xml:space="preserve">  2150899</t>
  </si>
  <si>
    <t xml:space="preserve">  其他支持中小企业发展和管理支出</t>
  </si>
  <si>
    <t xml:space="preserve">  2159999</t>
  </si>
  <si>
    <t xml:space="preserve">  其他资源勘探信息等支出</t>
  </si>
  <si>
    <t>216</t>
  </si>
  <si>
    <t xml:space="preserve">  2160201</t>
  </si>
  <si>
    <t xml:space="preserve">  行政运行（商业流通事务）</t>
  </si>
  <si>
    <t xml:space="preserve">  2160299</t>
  </si>
  <si>
    <t xml:space="preserve">  其他商业流通事务支出</t>
  </si>
  <si>
    <t>220</t>
  </si>
  <si>
    <t xml:space="preserve">  2200101</t>
  </si>
  <si>
    <t xml:space="preserve">  行政运行（国土资源事务）</t>
  </si>
  <si>
    <t xml:space="preserve">  2200150</t>
  </si>
  <si>
    <t xml:space="preserve">  事业运行（国土资源事务）</t>
  </si>
  <si>
    <t xml:space="preserve">  2200199</t>
  </si>
  <si>
    <t xml:space="preserve">  其他自然资源事务支出</t>
  </si>
  <si>
    <t xml:space="preserve">  2200501</t>
  </si>
  <si>
    <t xml:space="preserve">  行政运行（气象事务）</t>
  </si>
  <si>
    <t xml:space="preserve">  2200504</t>
  </si>
  <si>
    <t xml:space="preserve">  气象事业机构</t>
  </si>
  <si>
    <t>221</t>
  </si>
  <si>
    <t xml:space="preserve">  2210199</t>
  </si>
  <si>
    <t xml:space="preserve">  其他保障性安居工程支出</t>
  </si>
  <si>
    <t>222</t>
  </si>
  <si>
    <t xml:space="preserve">  2220101</t>
  </si>
  <si>
    <t xml:space="preserve">  行政运行（粮油事务）</t>
  </si>
  <si>
    <t xml:space="preserve">  2220106</t>
  </si>
  <si>
    <t xml:space="preserve">  粮食专项业务活动</t>
  </si>
  <si>
    <t xml:space="preserve">  2220115</t>
  </si>
  <si>
    <t xml:space="preserve">  粮食风险基金</t>
  </si>
  <si>
    <t>224</t>
  </si>
  <si>
    <t xml:space="preserve">  2240101</t>
  </si>
  <si>
    <t xml:space="preserve">  2240106</t>
  </si>
  <si>
    <t xml:space="preserve">  安全监管</t>
  </si>
  <si>
    <t xml:space="preserve">  2240299</t>
  </si>
  <si>
    <t xml:space="preserve">  其他消防事务支出</t>
  </si>
  <si>
    <t xml:space="preserve">  2240601</t>
  </si>
  <si>
    <t xml:space="preserve">  地质灾害防治</t>
  </si>
  <si>
    <t xml:space="preserve">  22499</t>
  </si>
  <si>
    <t xml:space="preserve">  其他灾害防治及应急管理支出</t>
  </si>
  <si>
    <t>227</t>
  </si>
  <si>
    <t>229</t>
  </si>
  <si>
    <t xml:space="preserve">  2299901</t>
  </si>
  <si>
    <t xml:space="preserve">  其他支出</t>
  </si>
  <si>
    <t>232</t>
  </si>
  <si>
    <t xml:space="preserve">  2320301</t>
  </si>
  <si>
    <t xml:space="preserve">  地方政府一般债券付息支出</t>
  </si>
  <si>
    <t>2020年县本级一般公共预算基本支出分类明细表</t>
  </si>
  <si>
    <t>表十四</t>
  </si>
  <si>
    <t>经济分类科目编码</t>
  </si>
  <si>
    <t>经济分类科目名称</t>
  </si>
  <si>
    <t>总   计</t>
  </si>
  <si>
    <t>501</t>
  </si>
  <si>
    <t>机关工资福利支出</t>
  </si>
  <si>
    <t xml:space="preserve">  50101</t>
  </si>
  <si>
    <t xml:space="preserve">  工资奖金津补贴</t>
  </si>
  <si>
    <t xml:space="preserve">  50102</t>
  </si>
  <si>
    <t xml:space="preserve">  社会保障缴费</t>
  </si>
  <si>
    <t xml:space="preserve">  50103</t>
  </si>
  <si>
    <t xml:space="preserve">  住房公积金</t>
  </si>
  <si>
    <t xml:space="preserve">  50199</t>
  </si>
  <si>
    <t xml:space="preserve">  其他工资福利支出</t>
  </si>
  <si>
    <t>502</t>
  </si>
  <si>
    <t>机关商品和服务支出</t>
  </si>
  <si>
    <t xml:space="preserve">  50201</t>
  </si>
  <si>
    <t xml:space="preserve">  办公经费</t>
  </si>
  <si>
    <t xml:space="preserve">  50202</t>
  </si>
  <si>
    <t xml:space="preserve">  会议费</t>
  </si>
  <si>
    <t xml:space="preserve">  50203</t>
  </si>
  <si>
    <t xml:space="preserve">  培训费</t>
  </si>
  <si>
    <t xml:space="preserve">  50204</t>
  </si>
  <si>
    <t xml:space="preserve">  专用材料购置费</t>
  </si>
  <si>
    <t xml:space="preserve">  50205</t>
  </si>
  <si>
    <t xml:space="preserve">  委托业务费</t>
  </si>
  <si>
    <t xml:space="preserve">  50206</t>
  </si>
  <si>
    <t xml:space="preserve">  公务接待费</t>
  </si>
  <si>
    <t xml:space="preserve">  50208</t>
  </si>
  <si>
    <t xml:space="preserve">  公务用车运行维护费</t>
  </si>
  <si>
    <t xml:space="preserve">  50209</t>
  </si>
  <si>
    <t xml:space="preserve">  维修（护）费</t>
  </si>
  <si>
    <t xml:space="preserve">  50299</t>
  </si>
  <si>
    <t xml:space="preserve">  其他商品和服务支出</t>
  </si>
  <si>
    <t>503</t>
  </si>
  <si>
    <t>机关资本性支出（一）</t>
  </si>
  <si>
    <t xml:space="preserve">  50303</t>
  </si>
  <si>
    <t xml:space="preserve">  公务用车购置</t>
  </si>
  <si>
    <t xml:space="preserve">  50306</t>
  </si>
  <si>
    <t xml:space="preserve">  设备购置</t>
  </si>
  <si>
    <t xml:space="preserve">  50399</t>
  </si>
  <si>
    <t xml:space="preserve">  其他资本性支出</t>
  </si>
  <si>
    <t>504</t>
  </si>
  <si>
    <t>机关资本性支出（二）</t>
  </si>
  <si>
    <t xml:space="preserve">  50404</t>
  </si>
  <si>
    <t>505</t>
  </si>
  <si>
    <t>对事业单位经常性补助</t>
  </si>
  <si>
    <t xml:space="preserve">  50501</t>
  </si>
  <si>
    <t xml:space="preserve">  工资福利支出</t>
  </si>
  <si>
    <t xml:space="preserve">  50502</t>
  </si>
  <si>
    <t xml:space="preserve">  商品和服务支出</t>
  </si>
  <si>
    <t>506</t>
  </si>
  <si>
    <t>对事业单位资本性补助</t>
  </si>
  <si>
    <t xml:space="preserve">  50601</t>
  </si>
  <si>
    <t xml:space="preserve">  资本性支出（一）</t>
  </si>
  <si>
    <t xml:space="preserve">  50602</t>
  </si>
  <si>
    <t xml:space="preserve">  资本性支出（二）</t>
  </si>
  <si>
    <t>507</t>
  </si>
  <si>
    <t xml:space="preserve">  50799</t>
  </si>
  <si>
    <t xml:space="preserve">  其他对企业补助</t>
  </si>
  <si>
    <t>509</t>
  </si>
  <si>
    <t>对个人和家庭的补助</t>
  </si>
  <si>
    <t xml:space="preserve">  50901</t>
  </si>
  <si>
    <t xml:space="preserve">  社会福利和救助</t>
  </si>
  <si>
    <t xml:space="preserve">  50902</t>
  </si>
  <si>
    <t xml:space="preserve">  助学金</t>
  </si>
  <si>
    <t xml:space="preserve">  50905</t>
  </si>
  <si>
    <t xml:space="preserve">  离退休费</t>
  </si>
  <si>
    <t xml:space="preserve">  50999</t>
  </si>
  <si>
    <t xml:space="preserve">  其他对个人和家庭补助</t>
  </si>
  <si>
    <t>2020年全县（县本级）一般公共预算收支平衡表</t>
  </si>
  <si>
    <t>表十五</t>
  </si>
  <si>
    <t xml:space="preserve">    增值税消费税税收返还收入</t>
  </si>
  <si>
    <t xml:space="preserve">    公共安全共同财政事权转移支付收入</t>
  </si>
  <si>
    <t xml:space="preserve">    教育共同财政事权转移支付收入</t>
  </si>
  <si>
    <t xml:space="preserve">    社会保障和就业共同财政事权转移支付收入</t>
  </si>
  <si>
    <t xml:space="preserve">    医疗卫生共同财政事权转移支付收入</t>
  </si>
  <si>
    <t xml:space="preserve">    交通运输共同财政事权转移支付收入</t>
  </si>
  <si>
    <t xml:space="preserve">    农林水共同财政事权转移支付收入</t>
  </si>
  <si>
    <t xml:space="preserve">  其他调入</t>
  </si>
  <si>
    <t>　  省市专项支出</t>
  </si>
  <si>
    <t>预　算　结　余</t>
  </si>
  <si>
    <t>2020年全县（县本级）政府性基金预算收支平衡表</t>
  </si>
  <si>
    <t>附表十六</t>
  </si>
  <si>
    <t>支          出</t>
  </si>
  <si>
    <t>项   目</t>
  </si>
  <si>
    <t>项  目</t>
  </si>
  <si>
    <r>
      <t>2</t>
    </r>
    <r>
      <rPr>
        <b/>
        <sz val="10"/>
        <rFont val="宋体"/>
        <family val="0"/>
      </rPr>
      <t>019年预算数</t>
    </r>
  </si>
  <si>
    <t>一、国有土地使用权出让收入</t>
  </si>
  <si>
    <t>一、城乡社区支出</t>
  </si>
  <si>
    <t>二、彩票公益金收入</t>
  </si>
  <si>
    <t>三、城市基础设施配套费收入</t>
  </si>
  <si>
    <t>四、污水处理费收入</t>
  </si>
  <si>
    <t>三、债务付息支出</t>
  </si>
  <si>
    <t>四、债务发行费用支出</t>
  </si>
  <si>
    <t>加：上年结余收入</t>
  </si>
  <si>
    <t>加：调出资金</t>
  </si>
  <si>
    <t xml:space="preserve">   基金补助收入</t>
  </si>
  <si>
    <t xml:space="preserve">   补助下级支出</t>
  </si>
  <si>
    <t xml:space="preserve">   债务还本支出</t>
  </si>
  <si>
    <t>　　调入资金</t>
  </si>
  <si>
    <t xml:space="preserve">   年终结余</t>
  </si>
  <si>
    <t>备注：县十七届人大常委会第十九次、第二十次、第二十三次会议通过的2019年县本级基金预算调整，本表不做调整，仍用县十七届人大三次会议通过的支出预算数</t>
  </si>
  <si>
    <t>2020全县（县本级）国有资本经营预算收支平衡表</t>
  </si>
  <si>
    <t>附表十七</t>
  </si>
  <si>
    <t>比上年预算数增减%</t>
  </si>
  <si>
    <r>
      <t>2020</t>
    </r>
    <r>
      <rPr>
        <b/>
        <sz val="16"/>
        <color indexed="8"/>
        <rFont val="宋体"/>
        <family val="0"/>
      </rPr>
      <t>年全县（县本级）社会保险基金预算收支平衡表</t>
    </r>
  </si>
  <si>
    <t>附表十八</t>
  </si>
  <si>
    <t>项          目</t>
  </si>
  <si>
    <r>
      <t>2020</t>
    </r>
    <r>
      <rPr>
        <b/>
        <sz val="10"/>
        <color indexed="8"/>
        <rFont val="宋体"/>
        <family val="0"/>
      </rPr>
      <t>年预算数</t>
    </r>
  </si>
  <si>
    <t>项       目</t>
  </si>
  <si>
    <t>一、保险费收入</t>
  </si>
  <si>
    <t>三、财政补贴收入</t>
  </si>
  <si>
    <t>本年收入小计</t>
  </si>
  <si>
    <t>本年支出小计</t>
  </si>
  <si>
    <t xml:space="preserve">        下级上解收入</t>
  </si>
  <si>
    <t xml:space="preserve">       上解上级支出</t>
  </si>
  <si>
    <t xml:space="preserve">        上年结余</t>
  </si>
  <si>
    <t xml:space="preserve">       年末滚存结余</t>
  </si>
  <si>
    <t>收 入 总 计</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</si>
</sst>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_ "/>
    <numFmt numFmtId="178" formatCode="0.00_);[Red]\(0.00\)"/>
    <numFmt numFmtId="179" formatCode="0_ "/>
    <numFmt numFmtId="180" formatCode="#,##0.00_ "/>
    <numFmt numFmtId="181" formatCode="&quot;制表日期：&quot;yyyy&quot;年&quot;m&quot;月&quot;d&quot;日&quot;"/>
    <numFmt numFmtId="182" formatCode="0;_萀"/>
    <numFmt numFmtId="183" formatCode="0;_Ѐ"/>
    <numFmt numFmtId="184" formatCode="0;_䀀"/>
  </numFmts>
  <fonts count="90">
    <font>
      <sz val="12"/>
      <name val="宋体"/>
      <family val="0"/>
    </font>
    <font>
      <b/>
      <sz val="12"/>
      <name val="Times New Roman"/>
      <family val="1"/>
    </font>
    <font>
      <sz val="12"/>
      <name val="Times New Roman"/>
      <family val="1"/>
    </font>
    <font>
      <sz val="10"/>
      <name val="Times New Roman"/>
      <family val="1"/>
    </font>
    <font>
      <b/>
      <sz val="16"/>
      <color indexed="8"/>
      <name val="宋体"/>
      <family val="0"/>
    </font>
    <font>
      <b/>
      <sz val="10"/>
      <color indexed="8"/>
      <name val="宋体"/>
      <family val="0"/>
    </font>
    <font>
      <b/>
      <sz val="12"/>
      <color indexed="8"/>
      <name val="Times New Roman"/>
      <family val="1"/>
    </font>
    <font>
      <b/>
      <sz val="10"/>
      <color indexed="8"/>
      <name val="Times New Roman"/>
      <family val="1"/>
    </font>
    <font>
      <b/>
      <sz val="10"/>
      <name val="宋体"/>
      <family val="0"/>
    </font>
    <font>
      <sz val="10"/>
      <color indexed="8"/>
      <name val="宋体"/>
      <family val="0"/>
    </font>
    <font>
      <b/>
      <sz val="16"/>
      <name val="宋体"/>
      <family val="0"/>
    </font>
    <font>
      <sz val="10"/>
      <name val="宋体"/>
      <family val="0"/>
    </font>
    <font>
      <b/>
      <sz val="12"/>
      <name val="宋体"/>
      <family val="0"/>
    </font>
    <font>
      <sz val="9"/>
      <name val="宋体"/>
      <family val="0"/>
    </font>
    <font>
      <sz val="16"/>
      <name val="Times New Roman"/>
      <family val="1"/>
    </font>
    <font>
      <b/>
      <sz val="9"/>
      <name val="宋体"/>
      <family val="0"/>
    </font>
    <font>
      <b/>
      <sz val="16"/>
      <name val="Times New Roman"/>
      <family val="1"/>
    </font>
    <font>
      <b/>
      <sz val="10"/>
      <name val="Times New Roman"/>
      <family val="1"/>
    </font>
    <font>
      <sz val="9"/>
      <name val="Times New Roman"/>
      <family val="1"/>
    </font>
    <font>
      <sz val="11"/>
      <name val="Times New Roman"/>
      <family val="1"/>
    </font>
    <font>
      <b/>
      <sz val="11"/>
      <name val="Times New Roman"/>
      <family val="1"/>
    </font>
    <font>
      <sz val="10"/>
      <color indexed="8"/>
      <name val="Times New Roman"/>
      <family val="1"/>
    </font>
    <font>
      <sz val="11"/>
      <name val="宋体"/>
      <family val="0"/>
    </font>
    <font>
      <b/>
      <sz val="11"/>
      <name val="宋体"/>
      <family val="0"/>
    </font>
    <font>
      <sz val="12"/>
      <color indexed="18"/>
      <name val="宋体"/>
      <family val="0"/>
    </font>
    <font>
      <b/>
      <sz val="18"/>
      <name val="宋体"/>
      <family val="0"/>
    </font>
    <font>
      <sz val="18"/>
      <name val="仿宋_GB2312"/>
      <family val="0"/>
    </font>
    <font>
      <sz val="22"/>
      <name val="黑体"/>
      <family val="3"/>
    </font>
    <font>
      <sz val="16"/>
      <name val="仿宋_GB2312"/>
      <family val="0"/>
    </font>
    <font>
      <sz val="11"/>
      <color indexed="8"/>
      <name val="宋体"/>
      <family val="0"/>
    </font>
    <font>
      <b/>
      <sz val="11"/>
      <color indexed="53"/>
      <name val="宋体"/>
      <family val="0"/>
    </font>
    <font>
      <sz val="11"/>
      <color indexed="20"/>
      <name val="宋体"/>
      <family val="0"/>
    </font>
    <font>
      <sz val="11"/>
      <color indexed="17"/>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1"/>
      <color indexed="62"/>
      <name val="宋体"/>
      <family val="0"/>
    </font>
    <font>
      <b/>
      <sz val="18"/>
      <color indexed="62"/>
      <name val="宋体"/>
      <family val="0"/>
    </font>
    <font>
      <u val="single"/>
      <sz val="12"/>
      <color indexed="12"/>
      <name val="宋体"/>
      <family val="0"/>
    </font>
    <font>
      <sz val="11"/>
      <color indexed="62"/>
      <name val="宋体"/>
      <family val="0"/>
    </font>
    <font>
      <sz val="11"/>
      <color indexed="19"/>
      <name val="宋体"/>
      <family val="0"/>
    </font>
    <font>
      <sz val="11"/>
      <color indexed="10"/>
      <name val="宋体"/>
      <family val="0"/>
    </font>
    <font>
      <b/>
      <sz val="11"/>
      <color indexed="9"/>
      <name val="宋体"/>
      <family val="0"/>
    </font>
    <font>
      <b/>
      <sz val="13"/>
      <color indexed="62"/>
      <name val="宋体"/>
      <family val="0"/>
    </font>
    <font>
      <u val="single"/>
      <sz val="12"/>
      <color indexed="36"/>
      <name val="宋体"/>
      <family val="0"/>
    </font>
    <font>
      <sz val="11"/>
      <color indexed="16"/>
      <name val="宋体"/>
      <family val="0"/>
    </font>
    <font>
      <i/>
      <sz val="11"/>
      <color indexed="23"/>
      <name val="宋体"/>
      <family val="0"/>
    </font>
    <font>
      <sz val="11"/>
      <color indexed="53"/>
      <name val="宋体"/>
      <family val="0"/>
    </font>
    <font>
      <sz val="9"/>
      <color indexed="8"/>
      <name val="宋体"/>
      <family val="0"/>
    </font>
    <font>
      <sz val="7"/>
      <name val="Small Fonts"/>
      <family val="2"/>
    </font>
    <font>
      <sz val="10"/>
      <color indexed="8"/>
      <name val="Arial"/>
      <family val="2"/>
    </font>
    <font>
      <sz val="10"/>
      <name val="MS Sans Serif"/>
      <family val="2"/>
    </font>
    <font>
      <b/>
      <sz val="10"/>
      <name val="Arial"/>
      <family val="2"/>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6"/>
      <color rgb="FF000000"/>
      <name val="Calibri"/>
      <family val="0"/>
    </font>
    <font>
      <b/>
      <sz val="16"/>
      <color indexed="8"/>
      <name val="Calibri"/>
      <family val="0"/>
    </font>
    <font>
      <b/>
      <sz val="10"/>
      <color rgb="FF000000"/>
      <name val="宋体"/>
      <family val="0"/>
    </font>
    <font>
      <b/>
      <sz val="10"/>
      <name val="Calibri"/>
      <family val="0"/>
    </font>
    <font>
      <b/>
      <sz val="10"/>
      <color indexed="8"/>
      <name val="Calibri"/>
      <family val="0"/>
    </font>
    <font>
      <b/>
      <sz val="10"/>
      <color rgb="FF000000"/>
      <name val="Calibri"/>
      <family val="0"/>
    </font>
    <font>
      <sz val="10"/>
      <color indexed="8"/>
      <name val="Calibri"/>
      <family val="0"/>
    </font>
    <font>
      <b/>
      <sz val="16"/>
      <name val="Calibri"/>
      <family val="0"/>
    </font>
    <font>
      <sz val="10"/>
      <name val="Calibri"/>
      <family val="0"/>
    </font>
    <font>
      <b/>
      <sz val="9"/>
      <name val="Calibri"/>
      <family val="0"/>
    </font>
    <font>
      <sz val="9"/>
      <name val="Calibri"/>
      <family val="0"/>
    </font>
    <font>
      <b/>
      <sz val="10"/>
      <color rgb="FF000000"/>
      <name val="Times New Roman"/>
      <family val="1"/>
    </font>
    <font>
      <sz val="12"/>
      <name val="Calibri"/>
      <family val="0"/>
    </font>
    <font>
      <b/>
      <sz val="12"/>
      <name val="Calibri"/>
      <family val="0"/>
    </font>
    <font>
      <sz val="11"/>
      <name val="Calibri"/>
      <family val="0"/>
    </font>
    <font>
      <sz val="12"/>
      <color indexed="18"/>
      <name val="Calibri"/>
      <family val="0"/>
    </font>
    <font>
      <b/>
      <sz val="18"/>
      <name val="Calibri"/>
      <family val="0"/>
    </font>
    <font>
      <b/>
      <sz val="8"/>
      <name val="宋体"/>
      <family val="2"/>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color indexed="8"/>
      </left>
      <right>
        <color indexed="63"/>
      </right>
      <top style="thin"/>
      <bottom style="thin">
        <color indexed="8"/>
      </bottom>
    </border>
    <border>
      <left>
        <color indexed="63"/>
      </left>
      <right>
        <color indexed="63"/>
      </right>
      <top style="thin"/>
      <bottom style="thin">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style="thin"/>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right style="thin"/>
      <top style="thin"/>
      <bottom/>
    </border>
    <border>
      <left style="thin"/>
      <right/>
      <top>
        <color indexed="63"/>
      </top>
      <bottom style="thin"/>
    </border>
  </borders>
  <cellStyleXfs count="9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5" fillId="2" borderId="0" applyNumberFormat="0" applyBorder="0" applyAlignment="0" applyProtection="0"/>
    <xf numFmtId="0" fontId="56" fillId="3" borderId="1" applyNumberFormat="0" applyAlignment="0" applyProtection="0"/>
    <xf numFmtId="44" fontId="0" fillId="0" borderId="0" applyFont="0" applyFill="0" applyBorder="0" applyAlignment="0" applyProtection="0"/>
    <xf numFmtId="0" fontId="29" fillId="0" borderId="0">
      <alignment/>
      <protection/>
    </xf>
    <xf numFmtId="41" fontId="0" fillId="0" borderId="0" applyFont="0" applyFill="0" applyBorder="0" applyAlignment="0" applyProtection="0"/>
    <xf numFmtId="0" fontId="31" fillId="4" borderId="0" applyNumberFormat="0" applyBorder="0" applyAlignment="0" applyProtection="0"/>
    <xf numFmtId="0" fontId="55" fillId="5" borderId="0" applyNumberFormat="0" applyBorder="0" applyAlignment="0" applyProtection="0"/>
    <xf numFmtId="0" fontId="57" fillId="6" borderId="0" applyNumberFormat="0" applyBorder="0" applyAlignment="0" applyProtection="0"/>
    <xf numFmtId="43" fontId="0" fillId="0" borderId="0" applyFont="0" applyFill="0" applyBorder="0" applyAlignment="0" applyProtection="0"/>
    <xf numFmtId="0" fontId="58" fillId="7"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0" fillId="8" borderId="2" applyNumberFormat="0" applyFont="0" applyAlignment="0" applyProtection="0"/>
    <xf numFmtId="0" fontId="58" fillId="9" borderId="0" applyNumberFormat="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31" fillId="4"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58" fillId="10" borderId="0" applyNumberFormat="0" applyBorder="0" applyAlignment="0" applyProtection="0"/>
    <xf numFmtId="0" fontId="59" fillId="0" borderId="5" applyNumberFormat="0" applyFill="0" applyAlignment="0" applyProtection="0"/>
    <xf numFmtId="0" fontId="31" fillId="4" borderId="0" applyNumberFormat="0" applyBorder="0" applyAlignment="0" applyProtection="0"/>
    <xf numFmtId="0" fontId="58" fillId="11" borderId="0" applyNumberFormat="0" applyBorder="0" applyAlignment="0" applyProtection="0"/>
    <xf numFmtId="0" fontId="65" fillId="12" borderId="6" applyNumberFormat="0" applyAlignment="0" applyProtection="0"/>
    <xf numFmtId="0" fontId="66" fillId="12" borderId="1" applyNumberFormat="0" applyAlignment="0" applyProtection="0"/>
    <xf numFmtId="0" fontId="67" fillId="13" borderId="7" applyNumberFormat="0" applyAlignment="0" applyProtection="0"/>
    <xf numFmtId="0" fontId="55" fillId="14" borderId="0" applyNumberFormat="0" applyBorder="0" applyAlignment="0" applyProtection="0"/>
    <xf numFmtId="0" fontId="58" fillId="15" borderId="0" applyNumberFormat="0" applyBorder="0" applyAlignment="0" applyProtection="0"/>
    <xf numFmtId="0" fontId="68" fillId="0" borderId="8" applyNumberFormat="0" applyFill="0" applyAlignment="0" applyProtection="0"/>
    <xf numFmtId="0" fontId="31" fillId="4" borderId="0" applyNumberFormat="0" applyBorder="0" applyAlignment="0" applyProtection="0"/>
    <xf numFmtId="0" fontId="69" fillId="0" borderId="9" applyNumberFormat="0" applyFill="0" applyAlignment="0" applyProtection="0"/>
    <xf numFmtId="0" fontId="70" fillId="16" borderId="0" applyNumberFormat="0" applyBorder="0" applyAlignment="0" applyProtection="0"/>
    <xf numFmtId="0" fontId="71" fillId="17" borderId="0" applyNumberFormat="0" applyBorder="0" applyAlignment="0" applyProtection="0"/>
    <xf numFmtId="0" fontId="55" fillId="18" borderId="0" applyNumberFormat="0" applyBorder="0" applyAlignment="0" applyProtection="0"/>
    <xf numFmtId="0" fontId="58"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8" fillId="24" borderId="0" applyNumberFormat="0" applyBorder="0" applyAlignment="0" applyProtection="0"/>
    <xf numFmtId="0" fontId="0" fillId="0" borderId="0">
      <alignment/>
      <protection/>
    </xf>
    <xf numFmtId="0" fontId="0" fillId="0" borderId="0">
      <alignment/>
      <protection/>
    </xf>
    <xf numFmtId="0" fontId="58" fillId="25" borderId="0" applyNumberFormat="0" applyBorder="0" applyAlignment="0" applyProtection="0"/>
    <xf numFmtId="37" fontId="50" fillId="0" borderId="0">
      <alignment/>
      <protection/>
    </xf>
    <xf numFmtId="0" fontId="55" fillId="26" borderId="0" applyNumberFormat="0" applyBorder="0" applyAlignment="0" applyProtection="0"/>
    <xf numFmtId="0" fontId="55" fillId="27" borderId="0" applyNumberFormat="0" applyBorder="0" applyAlignment="0" applyProtection="0"/>
    <xf numFmtId="0" fontId="0" fillId="0" borderId="0">
      <alignment/>
      <protection/>
    </xf>
    <xf numFmtId="0" fontId="58" fillId="28" borderId="0" applyNumberFormat="0" applyBorder="0" applyAlignment="0" applyProtection="0"/>
    <xf numFmtId="0" fontId="55" fillId="29" borderId="0" applyNumberFormat="0" applyBorder="0" applyAlignment="0" applyProtection="0"/>
    <xf numFmtId="0" fontId="58" fillId="30" borderId="0" applyNumberFormat="0" applyBorder="0" applyAlignment="0" applyProtection="0"/>
    <xf numFmtId="0" fontId="58" fillId="31" borderId="0" applyNumberFormat="0" applyBorder="0" applyAlignment="0" applyProtection="0"/>
    <xf numFmtId="0" fontId="29" fillId="0" borderId="0">
      <alignment vertical="center"/>
      <protection/>
    </xf>
    <xf numFmtId="0" fontId="55" fillId="32" borderId="0" applyNumberFormat="0" applyBorder="0" applyAlignment="0" applyProtection="0"/>
    <xf numFmtId="0" fontId="58" fillId="33" borderId="0" applyNumberFormat="0" applyBorder="0" applyAlignment="0" applyProtection="0"/>
    <xf numFmtId="0" fontId="51" fillId="0" borderId="0" applyNumberFormat="0" applyFill="0" applyBorder="0" applyAlignment="0" applyProtection="0"/>
    <xf numFmtId="0" fontId="0" fillId="0" borderId="0">
      <alignment/>
      <protection/>
    </xf>
    <xf numFmtId="0" fontId="52" fillId="0" borderId="0">
      <alignment/>
      <protection/>
    </xf>
    <xf numFmtId="0" fontId="53" fillId="0" borderId="0" applyNumberFormat="0" applyFill="0" applyBorder="0" applyAlignment="0" applyProtection="0"/>
    <xf numFmtId="0" fontId="31" fillId="4" borderId="0" applyNumberFormat="0" applyBorder="0" applyAlignment="0" applyProtection="0"/>
    <xf numFmtId="0" fontId="49" fillId="0" borderId="0">
      <alignment vertical="center"/>
      <protection/>
    </xf>
    <xf numFmtId="0" fontId="54"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52" fillId="0" borderId="0">
      <alignment/>
      <protection/>
    </xf>
    <xf numFmtId="41" fontId="0" fillId="0" borderId="0" applyFont="0" applyFill="0" applyBorder="0" applyAlignment="0" applyProtection="0"/>
    <xf numFmtId="4" fontId="52"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cellStyleXfs>
  <cellXfs count="371">
    <xf numFmtId="0" fontId="0" fillId="0" borderId="0" xfId="0" applyAlignment="1">
      <alignment/>
    </xf>
    <xf numFmtId="0" fontId="1" fillId="0" borderId="0" xfId="0" applyFont="1" applyAlignment="1">
      <alignment/>
    </xf>
    <xf numFmtId="0" fontId="2" fillId="0" borderId="0" xfId="0" applyFont="1" applyAlignment="1">
      <alignment/>
    </xf>
    <xf numFmtId="0" fontId="3" fillId="35" borderId="0" xfId="0" applyNumberFormat="1" applyFont="1" applyFill="1" applyBorder="1" applyAlignment="1" applyProtection="1">
      <alignment/>
      <protection/>
    </xf>
    <xf numFmtId="0" fontId="72" fillId="35" borderId="0" xfId="0" applyNumberFormat="1" applyFont="1" applyFill="1" applyBorder="1" applyAlignment="1" applyProtection="1">
      <alignment horizontal="center" vertical="center"/>
      <protection/>
    </xf>
    <xf numFmtId="0" fontId="73" fillId="35" borderId="0" xfId="0" applyNumberFormat="1" applyFont="1" applyFill="1" applyBorder="1" applyAlignment="1" applyProtection="1">
      <alignment horizontal="center" vertical="center"/>
      <protection/>
    </xf>
    <xf numFmtId="0" fontId="74" fillId="35" borderId="10" xfId="0" applyNumberFormat="1" applyFont="1" applyFill="1" applyBorder="1" applyAlignment="1" applyProtection="1">
      <alignment vertical="center"/>
      <protection/>
    </xf>
    <xf numFmtId="0" fontId="6" fillId="35" borderId="10" xfId="0" applyNumberFormat="1" applyFont="1" applyFill="1" applyBorder="1" applyAlignment="1" applyProtection="1">
      <alignment vertical="center"/>
      <protection/>
    </xf>
    <xf numFmtId="0" fontId="7" fillId="35" borderId="10" xfId="0" applyNumberFormat="1" applyFont="1" applyFill="1" applyBorder="1" applyAlignment="1" applyProtection="1">
      <alignment vertical="center"/>
      <protection/>
    </xf>
    <xf numFmtId="0" fontId="5" fillId="35" borderId="10" xfId="0" applyNumberFormat="1" applyFont="1" applyFill="1" applyBorder="1" applyAlignment="1" applyProtection="1">
      <alignment horizontal="center" vertical="center"/>
      <protection/>
    </xf>
    <xf numFmtId="0" fontId="75" fillId="35" borderId="11" xfId="0" applyFont="1" applyFill="1" applyBorder="1" applyAlignment="1">
      <alignment horizontal="center" vertical="center" wrapText="1"/>
    </xf>
    <xf numFmtId="0" fontId="75" fillId="35" borderId="12" xfId="0" applyFont="1" applyFill="1" applyBorder="1" applyAlignment="1">
      <alignment horizontal="center" vertical="center" wrapText="1"/>
    </xf>
    <xf numFmtId="0" fontId="75" fillId="35" borderId="13" xfId="0" applyFont="1" applyFill="1" applyBorder="1" applyAlignment="1">
      <alignment horizontal="center" vertical="center" wrapText="1"/>
    </xf>
    <xf numFmtId="0" fontId="76" fillId="35" borderId="14" xfId="0" applyNumberFormat="1" applyFont="1" applyFill="1" applyBorder="1" applyAlignment="1" applyProtection="1">
      <alignment horizontal="center" vertical="center"/>
      <protection/>
    </xf>
    <xf numFmtId="0" fontId="77" fillId="35" borderId="14" xfId="0" applyNumberFormat="1" applyFont="1" applyFill="1" applyBorder="1" applyAlignment="1" applyProtection="1">
      <alignment horizontal="center" vertical="center" wrapText="1"/>
      <protection/>
    </xf>
    <xf numFmtId="0" fontId="75" fillId="35" borderId="15" xfId="0" applyFont="1" applyFill="1" applyBorder="1" applyAlignment="1">
      <alignment horizontal="center" vertical="center" wrapText="1"/>
    </xf>
    <xf numFmtId="0" fontId="78" fillId="35" borderId="16" xfId="0" applyNumberFormat="1" applyFont="1" applyFill="1" applyBorder="1" applyAlignment="1" applyProtection="1">
      <alignment vertical="center"/>
      <protection/>
    </xf>
    <xf numFmtId="176" fontId="78" fillId="35" borderId="14" xfId="0" applyNumberFormat="1" applyFont="1" applyFill="1" applyBorder="1" applyAlignment="1" applyProtection="1">
      <alignment horizontal="center" vertical="center"/>
      <protection/>
    </xf>
    <xf numFmtId="177" fontId="78" fillId="35" borderId="14" xfId="0" applyNumberFormat="1" applyFont="1" applyFill="1" applyBorder="1" applyAlignment="1" applyProtection="1">
      <alignment horizontal="center" vertical="center"/>
      <protection/>
    </xf>
    <xf numFmtId="0" fontId="78" fillId="35" borderId="17" xfId="0" applyNumberFormat="1" applyFont="1" applyFill="1" applyBorder="1" applyAlignment="1" applyProtection="1">
      <alignment vertical="center" wrapText="1"/>
      <protection/>
    </xf>
    <xf numFmtId="0" fontId="78" fillId="35" borderId="18" xfId="0" applyNumberFormat="1" applyFont="1" applyFill="1" applyBorder="1" applyAlignment="1" applyProtection="1">
      <alignment vertical="center"/>
      <protection/>
    </xf>
    <xf numFmtId="0" fontId="78" fillId="35" borderId="19" xfId="0" applyNumberFormat="1" applyFont="1" applyFill="1" applyBorder="1" applyAlignment="1" applyProtection="1">
      <alignment vertical="center"/>
      <protection/>
    </xf>
    <xf numFmtId="178" fontId="78" fillId="35" borderId="14" xfId="0" applyNumberFormat="1" applyFont="1" applyFill="1" applyBorder="1" applyAlignment="1" applyProtection="1">
      <alignment horizontal="center" vertical="center"/>
      <protection/>
    </xf>
    <xf numFmtId="0" fontId="76" fillId="35" borderId="19" xfId="0" applyNumberFormat="1" applyFont="1" applyFill="1" applyBorder="1" applyAlignment="1" applyProtection="1">
      <alignment horizontal="center" vertical="center"/>
      <protection/>
    </xf>
    <xf numFmtId="176" fontId="76" fillId="35" borderId="14" xfId="0" applyNumberFormat="1" applyFont="1" applyFill="1" applyBorder="1" applyAlignment="1" applyProtection="1">
      <alignment horizontal="center" vertical="center"/>
      <protection/>
    </xf>
    <xf numFmtId="177" fontId="76" fillId="35" borderId="14" xfId="0" applyNumberFormat="1" applyFont="1" applyFill="1" applyBorder="1" applyAlignment="1" applyProtection="1">
      <alignment horizontal="center" vertical="center"/>
      <protection/>
    </xf>
    <xf numFmtId="0" fontId="76" fillId="0" borderId="17" xfId="0" applyNumberFormat="1" applyFont="1" applyFill="1" applyBorder="1" applyAlignment="1" applyProtection="1">
      <alignment horizontal="center" vertical="center" wrapText="1"/>
      <protection/>
    </xf>
    <xf numFmtId="0" fontId="78" fillId="0" borderId="17" xfId="0" applyNumberFormat="1" applyFont="1" applyFill="1" applyBorder="1" applyAlignment="1" applyProtection="1">
      <alignment vertical="center" wrapText="1"/>
      <protection/>
    </xf>
    <xf numFmtId="0" fontId="78" fillId="35" borderId="20" xfId="0" applyNumberFormat="1" applyFont="1" applyFill="1" applyBorder="1" applyAlignment="1" applyProtection="1">
      <alignment vertical="center"/>
      <protection/>
    </xf>
    <xf numFmtId="0" fontId="75" fillId="35" borderId="14" xfId="0" applyFont="1" applyFill="1" applyBorder="1" applyAlignment="1">
      <alignment horizontal="center" vertical="center" wrapText="1"/>
    </xf>
    <xf numFmtId="0" fontId="3" fillId="0" borderId="21" xfId="0" applyNumberFormat="1" applyFont="1" applyFill="1" applyBorder="1" applyAlignment="1" applyProtection="1">
      <alignment horizontal="left" vertical="center" wrapText="1"/>
      <protection/>
    </xf>
    <xf numFmtId="0" fontId="3" fillId="0" borderId="0" xfId="0" applyFont="1" applyAlignment="1">
      <alignment wrapText="1"/>
    </xf>
    <xf numFmtId="0" fontId="79" fillId="0" borderId="0" xfId="0" applyFont="1" applyAlignment="1">
      <alignment horizontal="center" vertical="center"/>
    </xf>
    <xf numFmtId="0" fontId="75" fillId="0" borderId="0" xfId="0" applyFont="1" applyAlignment="1">
      <alignment vertical="center"/>
    </xf>
    <xf numFmtId="0" fontId="75" fillId="0" borderId="0" xfId="0" applyFont="1" applyAlignment="1">
      <alignment/>
    </xf>
    <xf numFmtId="0" fontId="75" fillId="0" borderId="10" xfId="0" applyFont="1" applyBorder="1" applyAlignment="1">
      <alignment horizontal="right" vertical="center"/>
    </xf>
    <xf numFmtId="0" fontId="80" fillId="35" borderId="14" xfId="0" applyFont="1" applyFill="1" applyBorder="1" applyAlignment="1">
      <alignment horizontal="left" vertical="center" wrapText="1"/>
    </xf>
    <xf numFmtId="0" fontId="80" fillId="35" borderId="14" xfId="0" applyFont="1" applyFill="1" applyBorder="1" applyAlignment="1">
      <alignment horizontal="center" vertical="center" wrapText="1"/>
    </xf>
    <xf numFmtId="177" fontId="80" fillId="35" borderId="14" xfId="0" applyNumberFormat="1" applyFont="1" applyFill="1" applyBorder="1" applyAlignment="1">
      <alignment horizontal="center" vertical="center" wrapText="1"/>
    </xf>
    <xf numFmtId="177" fontId="75" fillId="35" borderId="14" xfId="0" applyNumberFormat="1" applyFont="1" applyFill="1" applyBorder="1" applyAlignment="1">
      <alignment horizontal="center" vertical="center" wrapText="1"/>
    </xf>
    <xf numFmtId="0" fontId="11" fillId="0" borderId="0" xfId="0" applyFont="1" applyAlignment="1">
      <alignment horizontal="left" wrapText="1"/>
    </xf>
    <xf numFmtId="0" fontId="12" fillId="0" borderId="0" xfId="0" applyFont="1" applyAlignment="1">
      <alignment/>
    </xf>
    <xf numFmtId="0" fontId="0" fillId="0" borderId="0" xfId="0" applyFill="1" applyAlignment="1">
      <alignment/>
    </xf>
    <xf numFmtId="0" fontId="12" fillId="0" borderId="0" xfId="0" applyFont="1" applyFill="1" applyAlignment="1">
      <alignment/>
    </xf>
    <xf numFmtId="0" fontId="11" fillId="0" borderId="0" xfId="0" applyFont="1" applyFill="1" applyAlignment="1">
      <alignment/>
    </xf>
    <xf numFmtId="0" fontId="13" fillId="0" borderId="0" xfId="0" applyFont="1" applyFill="1" applyAlignment="1">
      <alignment/>
    </xf>
    <xf numFmtId="177" fontId="0" fillId="0" borderId="0" xfId="0" applyNumberFormat="1" applyAlignment="1">
      <alignment/>
    </xf>
    <xf numFmtId="177" fontId="79" fillId="0" borderId="0" xfId="0" applyNumberFormat="1" applyFont="1" applyAlignment="1">
      <alignment horizontal="center" vertical="center"/>
    </xf>
    <xf numFmtId="0" fontId="8" fillId="0" borderId="0" xfId="0" applyFont="1" applyAlignment="1">
      <alignment vertical="center"/>
    </xf>
    <xf numFmtId="0" fontId="8" fillId="0" borderId="0" xfId="0" applyFont="1" applyAlignment="1">
      <alignment/>
    </xf>
    <xf numFmtId="177" fontId="8" fillId="0" borderId="0" xfId="0" applyNumberFormat="1" applyFont="1" applyAlignment="1">
      <alignment/>
    </xf>
    <xf numFmtId="0" fontId="8" fillId="0" borderId="10" xfId="0" applyFont="1" applyBorder="1" applyAlignment="1">
      <alignment horizontal="right" vertical="center"/>
    </xf>
    <xf numFmtId="0" fontId="8" fillId="35" borderId="11" xfId="0" applyFont="1" applyFill="1" applyBorder="1" applyAlignment="1">
      <alignment horizontal="center" vertical="center" wrapText="1"/>
    </xf>
    <xf numFmtId="0" fontId="8" fillId="35" borderId="12" xfId="0" applyFont="1" applyFill="1" applyBorder="1" applyAlignment="1">
      <alignment horizontal="center" vertical="center" wrapText="1"/>
    </xf>
    <xf numFmtId="177" fontId="8" fillId="35" borderId="13" xfId="0" applyNumberFormat="1" applyFont="1" applyFill="1" applyBorder="1" applyAlignment="1">
      <alignment horizontal="center" vertical="center" wrapText="1"/>
    </xf>
    <xf numFmtId="0" fontId="8" fillId="35" borderId="15" xfId="0" applyFont="1" applyFill="1" applyBorder="1" applyAlignment="1">
      <alignment horizontal="center" vertical="center" wrapText="1"/>
    </xf>
    <xf numFmtId="177" fontId="8" fillId="35" borderId="15" xfId="0" applyNumberFormat="1" applyFont="1" applyFill="1" applyBorder="1" applyAlignment="1">
      <alignment horizontal="center" vertical="center" wrapText="1"/>
    </xf>
    <xf numFmtId="0" fontId="11" fillId="35" borderId="14" xfId="0" applyFont="1" applyFill="1" applyBorder="1" applyAlignment="1">
      <alignment horizontal="left" vertical="center" wrapText="1"/>
    </xf>
    <xf numFmtId="0" fontId="11" fillId="35" borderId="14" xfId="0" applyFont="1" applyFill="1" applyBorder="1" applyAlignment="1">
      <alignment horizontal="center" vertical="center" wrapText="1"/>
    </xf>
    <xf numFmtId="177" fontId="11" fillId="35" borderId="14" xfId="0" applyNumberFormat="1"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8" fillId="35" borderId="14" xfId="0" applyFont="1" applyFill="1" applyBorder="1" applyAlignment="1">
      <alignment horizontal="center" vertical="center" wrapText="1"/>
    </xf>
    <xf numFmtId="177" fontId="8" fillId="35" borderId="14" xfId="0" applyNumberFormat="1" applyFont="1" applyFill="1" applyBorder="1" applyAlignment="1">
      <alignment horizontal="center" vertical="center" wrapText="1"/>
    </xf>
    <xf numFmtId="0" fontId="11" fillId="0" borderId="14" xfId="0" applyFont="1" applyFill="1" applyBorder="1" applyAlignment="1">
      <alignment horizontal="left" vertical="center" wrapText="1"/>
    </xf>
    <xf numFmtId="0" fontId="11" fillId="0" borderId="14" xfId="0" applyFont="1" applyFill="1" applyBorder="1" applyAlignment="1">
      <alignment horizontal="center" vertical="center" wrapText="1"/>
    </xf>
    <xf numFmtId="177" fontId="11" fillId="0" borderId="14" xfId="0" applyNumberFormat="1" applyFont="1" applyFill="1" applyBorder="1" applyAlignment="1">
      <alignment horizontal="center" vertical="center" wrapText="1"/>
    </xf>
    <xf numFmtId="0" fontId="8" fillId="0" borderId="14" xfId="0" applyFont="1" applyFill="1" applyBorder="1" applyAlignment="1">
      <alignment horizontal="center" vertical="center" wrapText="1"/>
    </xf>
    <xf numFmtId="177" fontId="8" fillId="0" borderId="14" xfId="0" applyNumberFormat="1" applyFont="1" applyFill="1" applyBorder="1" applyAlignment="1">
      <alignment horizontal="center" vertical="center" wrapText="1"/>
    </xf>
    <xf numFmtId="0" fontId="13" fillId="0" borderId="0" xfId="0" applyFont="1" applyFill="1" applyAlignment="1">
      <alignment vertical="center"/>
    </xf>
    <xf numFmtId="177" fontId="13" fillId="0" borderId="0" xfId="0" applyNumberFormat="1" applyFont="1" applyFill="1" applyAlignment="1">
      <alignment vertical="center"/>
    </xf>
    <xf numFmtId="177" fontId="8" fillId="0" borderId="10" xfId="0" applyNumberFormat="1" applyFont="1" applyBorder="1" applyAlignment="1">
      <alignment horizontal="right" vertical="center"/>
    </xf>
    <xf numFmtId="177" fontId="11" fillId="0" borderId="14" xfId="0" applyNumberFormat="1" applyFont="1" applyFill="1" applyBorder="1" applyAlignment="1">
      <alignment/>
    </xf>
    <xf numFmtId="0" fontId="14" fillId="0" borderId="0" xfId="0" applyFont="1" applyFill="1" applyAlignment="1">
      <alignment/>
    </xf>
    <xf numFmtId="0" fontId="79" fillId="0" borderId="0" xfId="0" applyNumberFormat="1" applyFont="1" applyFill="1" applyBorder="1" applyAlignment="1" applyProtection="1">
      <alignment horizontal="center" vertical="center"/>
      <protection/>
    </xf>
    <xf numFmtId="0" fontId="15" fillId="0" borderId="0" xfId="0" applyFont="1" applyFill="1" applyAlignment="1">
      <alignment vertical="center"/>
    </xf>
    <xf numFmtId="0" fontId="15" fillId="0" borderId="0" xfId="0" applyFont="1" applyFill="1" applyAlignment="1">
      <alignment horizontal="right" vertical="center"/>
    </xf>
    <xf numFmtId="0" fontId="8" fillId="0" borderId="14" xfId="0" applyNumberFormat="1" applyFont="1" applyFill="1" applyBorder="1" applyAlignment="1" applyProtection="1">
      <alignment horizontal="center" vertical="center"/>
      <protection/>
    </xf>
    <xf numFmtId="0" fontId="8" fillId="0" borderId="14" xfId="0" applyNumberFormat="1" applyFont="1" applyFill="1" applyBorder="1" applyAlignment="1" applyProtection="1">
      <alignment horizontal="left" vertical="center"/>
      <protection/>
    </xf>
    <xf numFmtId="0" fontId="11" fillId="0" borderId="14" xfId="0" applyNumberFormat="1" applyFont="1" applyFill="1" applyBorder="1" applyAlignment="1" applyProtection="1">
      <alignment vertical="center"/>
      <protection/>
    </xf>
    <xf numFmtId="0" fontId="11" fillId="0" borderId="14" xfId="0" applyNumberFormat="1" applyFont="1" applyFill="1" applyBorder="1" applyAlignment="1" applyProtection="1">
      <alignment horizontal="center" vertical="center"/>
      <protection/>
    </xf>
    <xf numFmtId="0" fontId="11" fillId="0" borderId="14" xfId="82" applyFont="1" applyFill="1" applyBorder="1" applyAlignment="1" applyProtection="1">
      <alignment vertical="center"/>
      <protection locked="0"/>
    </xf>
    <xf numFmtId="0" fontId="11" fillId="0" borderId="14" xfId="83" applyFont="1" applyFill="1" applyBorder="1" applyAlignment="1" applyProtection="1">
      <alignment vertical="center"/>
      <protection locked="0"/>
    </xf>
    <xf numFmtId="176" fontId="8" fillId="0" borderId="14" xfId="0" applyNumberFormat="1" applyFont="1" applyFill="1" applyBorder="1" applyAlignment="1" applyProtection="1">
      <alignment horizontal="center" vertical="center"/>
      <protection/>
    </xf>
    <xf numFmtId="0" fontId="11" fillId="0" borderId="14" xfId="0" applyNumberFormat="1" applyFont="1" applyFill="1" applyBorder="1" applyAlignment="1" applyProtection="1">
      <alignment horizontal="left" vertical="center"/>
      <protection/>
    </xf>
    <xf numFmtId="176" fontId="11" fillId="0" borderId="14" xfId="0" applyNumberFormat="1" applyFont="1" applyFill="1" applyBorder="1" applyAlignment="1" applyProtection="1">
      <alignment horizontal="center" vertical="center"/>
      <protection/>
    </xf>
    <xf numFmtId="179" fontId="3" fillId="0" borderId="14" xfId="82" applyNumberFormat="1" applyFont="1" applyFill="1" applyBorder="1" applyAlignment="1" applyProtection="1">
      <alignment horizontal="center" vertical="distributed"/>
      <protection locked="0"/>
    </xf>
    <xf numFmtId="176" fontId="8" fillId="0" borderId="14" xfId="0" applyNumberFormat="1" applyFont="1" applyFill="1" applyBorder="1" applyAlignment="1" applyProtection="1">
      <alignment horizontal="left" vertical="center"/>
      <protection/>
    </xf>
    <xf numFmtId="176" fontId="11" fillId="0" borderId="14" xfId="0" applyNumberFormat="1" applyFont="1" applyFill="1" applyBorder="1" applyAlignment="1" applyProtection="1">
      <alignment horizontal="left" vertical="center"/>
      <protection/>
    </xf>
    <xf numFmtId="0" fontId="16" fillId="0" borderId="0" xfId="0" applyFont="1" applyAlignment="1">
      <alignment/>
    </xf>
    <xf numFmtId="0" fontId="81" fillId="0" borderId="0" xfId="0" applyFont="1" applyFill="1" applyAlignment="1">
      <alignment vertical="center"/>
    </xf>
    <xf numFmtId="0" fontId="82" fillId="0" borderId="0" xfId="0" applyFont="1" applyAlignment="1">
      <alignment vertical="center"/>
    </xf>
    <xf numFmtId="0" fontId="13" fillId="0" borderId="0" xfId="0" applyNumberFormat="1" applyFont="1" applyFill="1" applyAlignment="1" applyProtection="1">
      <alignment horizontal="center" vertical="center"/>
      <protection/>
    </xf>
    <xf numFmtId="0" fontId="13" fillId="0" borderId="0" xfId="0" applyNumberFormat="1" applyFont="1" applyFill="1" applyAlignment="1" applyProtection="1">
      <alignment horizontal="left" vertical="center" wrapText="1"/>
      <protection/>
    </xf>
    <xf numFmtId="0" fontId="13" fillId="0" borderId="0" xfId="0" applyNumberFormat="1" applyFont="1" applyFill="1" applyAlignment="1" applyProtection="1">
      <alignment horizontal="right" vertical="center"/>
      <protection/>
    </xf>
    <xf numFmtId="0" fontId="79" fillId="0" borderId="0" xfId="0" applyNumberFormat="1" applyFont="1" applyFill="1" applyAlignment="1" applyProtection="1">
      <alignment horizontal="center" vertical="center"/>
      <protection/>
    </xf>
    <xf numFmtId="0" fontId="15" fillId="0" borderId="0" xfId="0" applyNumberFormat="1" applyFont="1" applyFill="1" applyAlignment="1" applyProtection="1">
      <alignment horizontal="left" vertical="center"/>
      <protection/>
    </xf>
    <xf numFmtId="0" fontId="15" fillId="0" borderId="15" xfId="0" applyNumberFormat="1" applyFont="1" applyFill="1" applyBorder="1" applyAlignment="1" applyProtection="1">
      <alignment horizontal="center" vertical="center" wrapText="1"/>
      <protection/>
    </xf>
    <xf numFmtId="0" fontId="15" fillId="0" borderId="15" xfId="0" applyNumberFormat="1" applyFont="1" applyFill="1" applyBorder="1" applyAlignment="1" applyProtection="1">
      <alignment horizontal="center" vertical="center"/>
      <protection/>
    </xf>
    <xf numFmtId="0" fontId="81" fillId="0" borderId="14" xfId="0" applyNumberFormat="1" applyFont="1" applyFill="1" applyBorder="1" applyAlignment="1" applyProtection="1">
      <alignment horizontal="center" vertical="center" wrapText="1"/>
      <protection/>
    </xf>
    <xf numFmtId="0" fontId="15" fillId="0" borderId="22" xfId="0" applyNumberFormat="1" applyFont="1" applyFill="1" applyBorder="1" applyAlignment="1" applyProtection="1">
      <alignment horizontal="center" vertical="center" wrapText="1"/>
      <protection/>
    </xf>
    <xf numFmtId="0" fontId="15" fillId="0" borderId="22" xfId="0" applyNumberFormat="1" applyFont="1" applyFill="1" applyBorder="1" applyAlignment="1" applyProtection="1">
      <alignment horizontal="center" vertical="center"/>
      <protection/>
    </xf>
    <xf numFmtId="0" fontId="15" fillId="0" borderId="23" xfId="0" applyNumberFormat="1" applyFont="1" applyFill="1" applyBorder="1" applyAlignment="1" applyProtection="1">
      <alignment horizontal="center" vertical="center" wrapText="1"/>
      <protection/>
    </xf>
    <xf numFmtId="0" fontId="15" fillId="0" borderId="23" xfId="0" applyNumberFormat="1" applyFont="1" applyFill="1" applyBorder="1" applyAlignment="1" applyProtection="1">
      <alignment horizontal="center" vertical="center"/>
      <protection/>
    </xf>
    <xf numFmtId="0" fontId="15" fillId="0" borderId="14" xfId="0" applyNumberFormat="1" applyFont="1" applyFill="1" applyBorder="1" applyAlignment="1" applyProtection="1">
      <alignment horizontal="center" vertical="center"/>
      <protection/>
    </xf>
    <xf numFmtId="180" fontId="15" fillId="0" borderId="14" xfId="0" applyNumberFormat="1" applyFont="1" applyFill="1" applyBorder="1" applyAlignment="1" applyProtection="1">
      <alignment horizontal="center" vertical="center"/>
      <protection/>
    </xf>
    <xf numFmtId="49" fontId="13" fillId="0" borderId="14" xfId="0" applyNumberFormat="1" applyFont="1" applyFill="1" applyBorder="1" applyAlignment="1" applyProtection="1">
      <alignment horizontal="left" vertical="center"/>
      <protection/>
    </xf>
    <xf numFmtId="4" fontId="13" fillId="0" borderId="14" xfId="0" applyNumberFormat="1" applyFont="1" applyFill="1" applyBorder="1" applyAlignment="1" applyProtection="1">
      <alignment horizontal="right" vertical="center"/>
      <protection/>
    </xf>
    <xf numFmtId="0" fontId="13" fillId="0" borderId="0" xfId="0" applyNumberFormat="1" applyFont="1" applyFill="1" applyAlignment="1" applyProtection="1">
      <alignment vertical="center"/>
      <protection/>
    </xf>
    <xf numFmtId="4" fontId="13" fillId="0" borderId="11" xfId="0" applyNumberFormat="1" applyFont="1" applyFill="1" applyBorder="1" applyAlignment="1" applyProtection="1">
      <alignment horizontal="right" vertical="center"/>
      <protection/>
    </xf>
    <xf numFmtId="0" fontId="16" fillId="0" borderId="0" xfId="0" applyFont="1" applyFill="1" applyAlignment="1">
      <alignment vertical="center"/>
    </xf>
    <xf numFmtId="0" fontId="8" fillId="0" borderId="0" xfId="0" applyFont="1" applyFill="1" applyBorder="1" applyAlignment="1">
      <alignment horizontal="right" vertical="center"/>
    </xf>
    <xf numFmtId="49" fontId="13" fillId="0" borderId="0" xfId="0" applyNumberFormat="1" applyFont="1" applyFill="1" applyAlignment="1">
      <alignment vertical="center"/>
    </xf>
    <xf numFmtId="0" fontId="13" fillId="0" borderId="0" xfId="0" applyFont="1" applyFill="1" applyAlignment="1">
      <alignment horizontal="center" vertical="center"/>
    </xf>
    <xf numFmtId="0" fontId="79" fillId="0" borderId="0" xfId="0" applyFont="1" applyFill="1" applyAlignment="1">
      <alignment horizontal="center" vertical="center"/>
    </xf>
    <xf numFmtId="0" fontId="15" fillId="0" borderId="0" xfId="0" applyFont="1" applyFill="1" applyAlignment="1">
      <alignment horizontal="center" vertical="center"/>
    </xf>
    <xf numFmtId="0" fontId="15" fillId="0" borderId="14" xfId="0" applyNumberFormat="1" applyFont="1" applyFill="1" applyBorder="1" applyAlignment="1" applyProtection="1">
      <alignment horizontal="center" vertical="center" wrapText="1"/>
      <protection/>
    </xf>
    <xf numFmtId="0" fontId="15" fillId="0" borderId="11" xfId="0" applyFont="1" applyFill="1" applyBorder="1" applyAlignment="1">
      <alignment horizontal="center" vertical="center"/>
    </xf>
    <xf numFmtId="0" fontId="15" fillId="0" borderId="12" xfId="0" applyFont="1" applyFill="1" applyBorder="1" applyAlignment="1">
      <alignment horizontal="center" vertical="center"/>
    </xf>
    <xf numFmtId="0" fontId="15" fillId="0" borderId="14" xfId="0" applyFont="1" applyFill="1" applyBorder="1" applyAlignment="1">
      <alignment horizontal="center" vertical="center" wrapText="1"/>
    </xf>
    <xf numFmtId="4" fontId="13" fillId="0" borderId="14" xfId="0" applyNumberFormat="1" applyFont="1" applyFill="1" applyBorder="1" applyAlignment="1" applyProtection="1">
      <alignment horizontal="center" vertical="center"/>
      <protection/>
    </xf>
    <xf numFmtId="0" fontId="15" fillId="0" borderId="13" xfId="0" applyFont="1" applyFill="1" applyBorder="1" applyAlignment="1">
      <alignment horizontal="center" vertical="center"/>
    </xf>
    <xf numFmtId="4" fontId="13" fillId="0" borderId="11" xfId="0" applyNumberFormat="1" applyFont="1" applyFill="1" applyBorder="1" applyAlignment="1" applyProtection="1">
      <alignment horizontal="center" vertical="center"/>
      <protection/>
    </xf>
    <xf numFmtId="4" fontId="13" fillId="0" borderId="12" xfId="0" applyNumberFormat="1" applyFont="1" applyFill="1" applyBorder="1" applyAlignment="1" applyProtection="1">
      <alignment horizontal="center" vertical="center"/>
      <protection/>
    </xf>
    <xf numFmtId="0" fontId="12" fillId="0" borderId="0" xfId="0" applyFont="1" applyFill="1" applyAlignment="1">
      <alignment vertical="center"/>
    </xf>
    <xf numFmtId="0" fontId="2" fillId="0" borderId="0" xfId="80" applyFont="1" applyAlignment="1" applyProtection="1">
      <alignment horizontal="center"/>
      <protection/>
    </xf>
    <xf numFmtId="0" fontId="2" fillId="0" borderId="0" xfId="80" applyFont="1" applyFill="1" applyAlignment="1" applyProtection="1">
      <alignment vertical="center" wrapText="1"/>
      <protection/>
    </xf>
    <xf numFmtId="1" fontId="2" fillId="0" borderId="0" xfId="80" applyNumberFormat="1" applyFont="1" applyAlignment="1" applyProtection="1">
      <alignment vertical="center"/>
      <protection/>
    </xf>
    <xf numFmtId="179" fontId="3" fillId="0" borderId="0" xfId="80" applyNumberFormat="1" applyFont="1" applyAlignment="1" applyProtection="1">
      <alignment horizontal="center" vertical="center" wrapText="1"/>
      <protection/>
    </xf>
    <xf numFmtId="0" fontId="3" fillId="0" borderId="0" xfId="80" applyFont="1" applyAlignment="1" applyProtection="1">
      <alignment horizontal="center" vertical="center" wrapText="1"/>
      <protection/>
    </xf>
    <xf numFmtId="0" fontId="3" fillId="0" borderId="0" xfId="80" applyFont="1" applyAlignment="1" applyProtection="1">
      <alignment horizontal="center" vertical="center"/>
      <protection/>
    </xf>
    <xf numFmtId="0" fontId="2" fillId="0" borderId="0" xfId="80" applyFont="1" applyProtection="1">
      <alignment vertical="center"/>
      <protection/>
    </xf>
    <xf numFmtId="179" fontId="2" fillId="0" borderId="0" xfId="80" applyNumberFormat="1" applyFont="1" applyProtection="1">
      <alignment vertical="center"/>
      <protection/>
    </xf>
    <xf numFmtId="1" fontId="79" fillId="0" borderId="0" xfId="80" applyNumberFormat="1" applyFont="1" applyFill="1" applyAlignment="1" applyProtection="1">
      <alignment horizontal="center" vertical="center"/>
      <protection/>
    </xf>
    <xf numFmtId="179" fontId="79" fillId="0" borderId="0" xfId="80" applyNumberFormat="1" applyFont="1" applyFill="1" applyAlignment="1" applyProtection="1">
      <alignment horizontal="center" vertical="center"/>
      <protection/>
    </xf>
    <xf numFmtId="181" fontId="8" fillId="0" borderId="0" xfId="80" applyNumberFormat="1" applyFont="1" applyFill="1" applyAlignment="1" applyProtection="1">
      <alignment vertical="center"/>
      <protection/>
    </xf>
    <xf numFmtId="179" fontId="3" fillId="0" borderId="0" xfId="80" applyNumberFormat="1" applyFont="1" applyFill="1" applyAlignment="1" applyProtection="1">
      <alignment horizontal="center" vertical="center" wrapText="1"/>
      <protection/>
    </xf>
    <xf numFmtId="0" fontId="3" fillId="0" borderId="0" xfId="80" applyFont="1" applyFill="1" applyAlignment="1" applyProtection="1">
      <alignment horizontal="center" vertical="center" wrapText="1"/>
      <protection/>
    </xf>
    <xf numFmtId="0" fontId="17" fillId="0" borderId="0" xfId="80" applyFont="1" applyAlignment="1" applyProtection="1">
      <alignment horizontal="center" vertical="center"/>
      <protection/>
    </xf>
    <xf numFmtId="176" fontId="75" fillId="0" borderId="14" xfId="80" applyNumberFormat="1" applyFont="1" applyFill="1" applyBorder="1" applyAlignment="1" applyProtection="1">
      <alignment horizontal="center" vertical="center" wrapText="1"/>
      <protection/>
    </xf>
    <xf numFmtId="3" fontId="75" fillId="0" borderId="24" xfId="80" applyNumberFormat="1" applyFont="1" applyFill="1" applyBorder="1" applyAlignment="1" applyProtection="1">
      <alignment horizontal="center" vertical="center" wrapText="1"/>
      <protection/>
    </xf>
    <xf numFmtId="3" fontId="75" fillId="0" borderId="13" xfId="80" applyNumberFormat="1" applyFont="1" applyFill="1" applyBorder="1" applyAlignment="1" applyProtection="1">
      <alignment horizontal="center" vertical="center" wrapText="1"/>
      <protection/>
    </xf>
    <xf numFmtId="179" fontId="75" fillId="0" borderId="24" xfId="80" applyNumberFormat="1" applyFont="1" applyFill="1" applyBorder="1" applyAlignment="1" applyProtection="1">
      <alignment horizontal="center" vertical="center" wrapText="1"/>
      <protection/>
    </xf>
    <xf numFmtId="0" fontId="75" fillId="0" borderId="14" xfId="80" applyFont="1" applyBorder="1" applyAlignment="1" applyProtection="1">
      <alignment horizontal="center" vertical="center" wrapText="1"/>
      <protection/>
    </xf>
    <xf numFmtId="3" fontId="75" fillId="0" borderId="23" xfId="80" applyNumberFormat="1" applyFont="1" applyFill="1" applyBorder="1" applyAlignment="1" applyProtection="1">
      <alignment horizontal="center" vertical="center" wrapText="1"/>
      <protection/>
    </xf>
    <xf numFmtId="3" fontId="75" fillId="0" borderId="14" xfId="80" applyNumberFormat="1" applyFont="1" applyFill="1" applyBorder="1" applyAlignment="1" applyProtection="1">
      <alignment horizontal="center" vertical="center" wrapText="1"/>
      <protection/>
    </xf>
    <xf numFmtId="179" fontId="75" fillId="0" borderId="23" xfId="80" applyNumberFormat="1" applyFont="1" applyFill="1" applyBorder="1" applyAlignment="1" applyProtection="1">
      <alignment horizontal="center" vertical="center" wrapText="1"/>
      <protection/>
    </xf>
    <xf numFmtId="0" fontId="75" fillId="0" borderId="14" xfId="80" applyNumberFormat="1" applyFont="1" applyFill="1" applyBorder="1" applyAlignment="1" applyProtection="1">
      <alignment horizontal="left" vertical="center"/>
      <protection/>
    </xf>
    <xf numFmtId="179" fontId="75" fillId="0" borderId="14" xfId="80" applyNumberFormat="1" applyFont="1" applyFill="1" applyBorder="1" applyAlignment="1" applyProtection="1">
      <alignment horizontal="center" vertical="center"/>
      <protection/>
    </xf>
    <xf numFmtId="1" fontId="75" fillId="0" borderId="14" xfId="80" applyNumberFormat="1" applyFont="1" applyBorder="1" applyAlignment="1" applyProtection="1">
      <alignment horizontal="center" vertical="center"/>
      <protection/>
    </xf>
    <xf numFmtId="2" fontId="75" fillId="0" borderId="14" xfId="80" applyNumberFormat="1" applyFont="1" applyBorder="1" applyAlignment="1" applyProtection="1">
      <alignment horizontal="center" vertical="center"/>
      <protection/>
    </xf>
    <xf numFmtId="0" fontId="80" fillId="0" borderId="14" xfId="80" applyNumberFormat="1" applyFont="1" applyFill="1" applyBorder="1" applyAlignment="1" applyProtection="1">
      <alignment horizontal="left" vertical="center"/>
      <protection/>
    </xf>
    <xf numFmtId="179" fontId="80" fillId="0" borderId="14" xfId="80" applyNumberFormat="1" applyFont="1" applyFill="1" applyBorder="1" applyAlignment="1" applyProtection="1">
      <alignment horizontal="center" vertical="center" wrapText="1"/>
      <protection/>
    </xf>
    <xf numFmtId="179" fontId="80" fillId="0" borderId="14" xfId="80" applyNumberFormat="1" applyFont="1" applyFill="1" applyBorder="1" applyAlignment="1" applyProtection="1">
      <alignment horizontal="center" vertical="center"/>
      <protection/>
    </xf>
    <xf numFmtId="1" fontId="80" fillId="0" borderId="14" xfId="80" applyNumberFormat="1" applyFont="1" applyFill="1" applyBorder="1" applyAlignment="1" applyProtection="1">
      <alignment horizontal="center" vertical="center"/>
      <protection/>
    </xf>
    <xf numFmtId="1" fontId="80" fillId="0" borderId="14" xfId="80" applyNumberFormat="1" applyFont="1" applyBorder="1" applyAlignment="1" applyProtection="1">
      <alignment horizontal="center" vertical="center"/>
      <protection/>
    </xf>
    <xf numFmtId="2" fontId="80" fillId="0" borderId="14" xfId="80" applyNumberFormat="1" applyFont="1" applyBorder="1" applyAlignment="1" applyProtection="1">
      <alignment horizontal="center" vertical="center"/>
      <protection/>
    </xf>
    <xf numFmtId="0" fontId="80" fillId="0" borderId="14" xfId="80" applyNumberFormat="1" applyFont="1" applyFill="1" applyBorder="1" applyAlignment="1" applyProtection="1">
      <alignment horizontal="left" vertical="center" wrapText="1"/>
      <protection/>
    </xf>
    <xf numFmtId="179" fontId="80" fillId="0" borderId="15" xfId="80" applyNumberFormat="1" applyFont="1" applyFill="1" applyBorder="1" applyAlignment="1" applyProtection="1">
      <alignment horizontal="center" vertical="center" wrapText="1"/>
      <protection/>
    </xf>
    <xf numFmtId="0" fontId="80" fillId="0" borderId="11" xfId="80" applyNumberFormat="1" applyFont="1" applyFill="1" applyBorder="1" applyAlignment="1" applyProtection="1">
      <alignment horizontal="left" vertical="center" wrapText="1"/>
      <protection/>
    </xf>
    <xf numFmtId="179" fontId="80" fillId="0" borderId="14" xfId="80" applyNumberFormat="1" applyFont="1" applyBorder="1" applyAlignment="1" applyProtection="1">
      <alignment horizontal="center" vertical="center"/>
      <protection/>
    </xf>
    <xf numFmtId="179" fontId="80" fillId="0" borderId="23" xfId="80" applyNumberFormat="1" applyFont="1" applyFill="1" applyBorder="1" applyAlignment="1" applyProtection="1">
      <alignment horizontal="center" vertical="center" wrapText="1"/>
      <protection/>
    </xf>
    <xf numFmtId="1" fontId="13" fillId="0" borderId="21" xfId="80" applyNumberFormat="1" applyFont="1" applyFill="1" applyBorder="1" applyAlignment="1" applyProtection="1">
      <alignment horizontal="left" vertical="center" wrapText="1"/>
      <protection/>
    </xf>
    <xf numFmtId="1" fontId="11" fillId="0" borderId="0" xfId="80" applyNumberFormat="1" applyFont="1" applyFill="1" applyAlignment="1" applyProtection="1">
      <alignment vertical="center" wrapText="1"/>
      <protection/>
    </xf>
    <xf numFmtId="179" fontId="2" fillId="0" borderId="0" xfId="80" applyNumberFormat="1" applyFont="1" applyAlignment="1" applyProtection="1">
      <alignment horizontal="center"/>
      <protection/>
    </xf>
    <xf numFmtId="0" fontId="3" fillId="0" borderId="0" xfId="80" applyFont="1" applyFill="1" applyProtection="1">
      <alignment vertical="center"/>
      <protection/>
    </xf>
    <xf numFmtId="181" fontId="17" fillId="0" borderId="0" xfId="80" applyNumberFormat="1" applyFont="1" applyFill="1" applyAlignment="1" applyProtection="1">
      <alignment vertical="center"/>
      <protection/>
    </xf>
    <xf numFmtId="176" fontId="17" fillId="0" borderId="14" xfId="80" applyNumberFormat="1" applyFont="1" applyFill="1" applyBorder="1" applyAlignment="1" applyProtection="1">
      <alignment horizontal="center" vertical="center" wrapText="1"/>
      <protection/>
    </xf>
    <xf numFmtId="179" fontId="17" fillId="0" borderId="24" xfId="80" applyNumberFormat="1" applyFont="1" applyFill="1" applyBorder="1" applyAlignment="1" applyProtection="1">
      <alignment horizontal="center" vertical="center" wrapText="1"/>
      <protection/>
    </xf>
    <xf numFmtId="176" fontId="17" fillId="0" borderId="25" xfId="80" applyNumberFormat="1" applyFont="1" applyFill="1" applyBorder="1" applyAlignment="1" applyProtection="1">
      <alignment vertical="center" wrapText="1"/>
      <protection/>
    </xf>
    <xf numFmtId="3" fontId="17" fillId="0" borderId="13" xfId="80" applyNumberFormat="1" applyFont="1" applyFill="1" applyBorder="1" applyAlignment="1" applyProtection="1">
      <alignment horizontal="center" vertical="center" wrapText="1"/>
      <protection/>
    </xf>
    <xf numFmtId="0" fontId="17" fillId="0" borderId="14" xfId="80" applyFont="1" applyBorder="1" applyAlignment="1" applyProtection="1">
      <alignment horizontal="center" vertical="center" wrapText="1"/>
      <protection/>
    </xf>
    <xf numFmtId="179" fontId="17" fillId="0" borderId="26" xfId="80" applyNumberFormat="1" applyFont="1" applyFill="1" applyBorder="1" applyAlignment="1" applyProtection="1">
      <alignment horizontal="center" vertical="center" wrapText="1"/>
      <protection/>
    </xf>
    <xf numFmtId="176" fontId="8" fillId="0" borderId="14" xfId="80" applyNumberFormat="1" applyFont="1" applyFill="1" applyBorder="1" applyAlignment="1" applyProtection="1">
      <alignment horizontal="center" vertical="center" wrapText="1"/>
      <protection/>
    </xf>
    <xf numFmtId="179" fontId="17" fillId="0" borderId="23" xfId="80" applyNumberFormat="1" applyFont="1" applyFill="1" applyBorder="1" applyAlignment="1" applyProtection="1">
      <alignment horizontal="center" vertical="center" wrapText="1"/>
      <protection/>
    </xf>
    <xf numFmtId="3" fontId="17" fillId="0" borderId="14" xfId="80" applyNumberFormat="1" applyFont="1" applyFill="1" applyBorder="1" applyAlignment="1" applyProtection="1">
      <alignment horizontal="center" vertical="center" wrapText="1"/>
      <protection/>
    </xf>
    <xf numFmtId="0" fontId="17" fillId="0" borderId="14" xfId="80" applyNumberFormat="1" applyFont="1" applyFill="1" applyBorder="1" applyAlignment="1" applyProtection="1">
      <alignment horizontal="left" vertical="center"/>
      <protection/>
    </xf>
    <xf numFmtId="1" fontId="75" fillId="0" borderId="14" xfId="80" applyNumberFormat="1" applyFont="1" applyFill="1" applyBorder="1" applyAlignment="1" applyProtection="1">
      <alignment horizontal="center" vertical="center"/>
      <protection/>
    </xf>
    <xf numFmtId="0" fontId="11" fillId="0" borderId="14" xfId="80" applyNumberFormat="1" applyFont="1" applyFill="1" applyBorder="1" applyAlignment="1" applyProtection="1">
      <alignment horizontal="left" vertical="center"/>
      <protection/>
    </xf>
    <xf numFmtId="0" fontId="11" fillId="0" borderId="14" xfId="80" applyNumberFormat="1" applyFont="1" applyFill="1" applyBorder="1" applyAlignment="1" applyProtection="1">
      <alignment horizontal="left" vertical="center" wrapText="1"/>
      <protection/>
    </xf>
    <xf numFmtId="179" fontId="80" fillId="0" borderId="14" xfId="80" applyNumberFormat="1" applyFont="1" applyBorder="1" applyAlignment="1" applyProtection="1">
      <alignment vertical="center"/>
      <protection/>
    </xf>
    <xf numFmtId="1" fontId="13" fillId="0" borderId="0" xfId="80" applyNumberFormat="1" applyFont="1" applyFill="1" applyAlignment="1" applyProtection="1">
      <alignment horizontal="left" vertical="center" wrapText="1"/>
      <protection/>
    </xf>
    <xf numFmtId="0" fontId="18" fillId="0" borderId="0" xfId="0" applyFont="1" applyAlignment="1" applyProtection="1">
      <alignment/>
      <protection locked="0"/>
    </xf>
    <xf numFmtId="0" fontId="18" fillId="0" borderId="0" xfId="0" applyFont="1" applyAlignment="1" applyProtection="1">
      <alignment horizontal="center" vertical="distributed"/>
      <protection locked="0"/>
    </xf>
    <xf numFmtId="0" fontId="3" fillId="0" borderId="0" xfId="0" applyFont="1" applyAlignment="1" applyProtection="1">
      <alignment horizontal="center" vertical="distributed"/>
      <protection locked="0"/>
    </xf>
    <xf numFmtId="0" fontId="17" fillId="0" borderId="0" xfId="0" applyFont="1" applyAlignment="1" applyProtection="1">
      <alignment horizontal="center" vertical="distributed"/>
      <protection locked="0"/>
    </xf>
    <xf numFmtId="0" fontId="2" fillId="0" borderId="0" xfId="0" applyFont="1" applyAlignment="1" applyProtection="1">
      <alignment horizontal="center" vertical="distributed"/>
      <protection locked="0"/>
    </xf>
    <xf numFmtId="0" fontId="2" fillId="0" borderId="0" xfId="0" applyFont="1" applyAlignment="1" applyProtection="1">
      <alignment/>
      <protection locked="0"/>
    </xf>
    <xf numFmtId="0" fontId="2" fillId="0" borderId="0" xfId="0" applyFont="1" applyFill="1" applyAlignment="1" applyProtection="1">
      <alignment/>
      <protection locked="0"/>
    </xf>
    <xf numFmtId="179" fontId="2" fillId="0" borderId="0" xfId="0" applyNumberFormat="1" applyFont="1" applyFill="1" applyAlignment="1" applyProtection="1">
      <alignment/>
      <protection locked="0"/>
    </xf>
    <xf numFmtId="0" fontId="79" fillId="0" borderId="0" xfId="0" applyFont="1" applyAlignment="1" applyProtection="1">
      <alignment horizontal="center" vertical="center"/>
      <protection locked="0"/>
    </xf>
    <xf numFmtId="0" fontId="75" fillId="0" borderId="10" xfId="0" applyFont="1" applyBorder="1" applyAlignment="1" applyProtection="1">
      <alignment horizontal="left" vertical="distributed"/>
      <protection locked="0"/>
    </xf>
    <xf numFmtId="176" fontId="80" fillId="0" borderId="0" xfId="0" applyNumberFormat="1" applyFont="1" applyFill="1" applyAlignment="1" applyProtection="1">
      <alignment horizontal="center" vertical="distributed"/>
      <protection locked="0"/>
    </xf>
    <xf numFmtId="179" fontId="80" fillId="0" borderId="0" xfId="0" applyNumberFormat="1" applyFont="1" applyFill="1" applyAlignment="1" applyProtection="1">
      <alignment horizontal="center" vertical="distributed"/>
      <protection locked="0"/>
    </xf>
    <xf numFmtId="0" fontId="75" fillId="0" borderId="0" xfId="0" applyFont="1" applyAlignment="1" applyProtection="1">
      <alignment horizontal="right" vertical="distributed"/>
      <protection locked="0"/>
    </xf>
    <xf numFmtId="0" fontId="75" fillId="0" borderId="15" xfId="0" applyFont="1" applyBorder="1" applyAlignment="1" applyProtection="1">
      <alignment horizontal="center" vertical="distributed"/>
      <protection locked="0"/>
    </xf>
    <xf numFmtId="0" fontId="77" fillId="0" borderId="14" xfId="0" applyFont="1" applyBorder="1" applyAlignment="1">
      <alignment horizontal="center" vertical="center" wrapText="1"/>
    </xf>
    <xf numFmtId="179" fontId="75" fillId="0" borderId="14" xfId="0" applyNumberFormat="1" applyFont="1" applyFill="1" applyBorder="1" applyAlignment="1" applyProtection="1">
      <alignment horizontal="center" vertical="center" wrapText="1"/>
      <protection locked="0"/>
    </xf>
    <xf numFmtId="179" fontId="75" fillId="0" borderId="15" xfId="0" applyNumberFormat="1" applyFont="1" applyFill="1" applyBorder="1" applyAlignment="1" applyProtection="1">
      <alignment horizontal="center" vertical="center" wrapText="1"/>
      <protection locked="0"/>
    </xf>
    <xf numFmtId="0" fontId="75" fillId="0" borderId="15" xfId="0" applyFont="1" applyFill="1" applyBorder="1" applyAlignment="1" applyProtection="1">
      <alignment horizontal="center" vertical="center" wrapText="1"/>
      <protection locked="0"/>
    </xf>
    <xf numFmtId="0" fontId="75" fillId="0" borderId="15" xfId="0" applyFont="1" applyBorder="1" applyAlignment="1">
      <alignment vertical="distributed"/>
    </xf>
    <xf numFmtId="176" fontId="75" fillId="0" borderId="24" xfId="0" applyNumberFormat="1" applyFont="1" applyFill="1" applyBorder="1" applyAlignment="1" applyProtection="1">
      <alignment horizontal="center" vertical="distributed"/>
      <protection locked="0"/>
    </xf>
    <xf numFmtId="179" fontId="75" fillId="0" borderId="24" xfId="0" applyNumberFormat="1" applyFont="1" applyFill="1" applyBorder="1" applyAlignment="1" applyProtection="1">
      <alignment horizontal="center" vertical="distributed"/>
      <protection locked="0"/>
    </xf>
    <xf numFmtId="2" fontId="75" fillId="0" borderId="14" xfId="0" applyNumberFormat="1" applyFont="1" applyBorder="1" applyAlignment="1" applyProtection="1">
      <alignment horizontal="center" vertical="distributed"/>
      <protection locked="0"/>
    </xf>
    <xf numFmtId="0" fontId="75" fillId="0" borderId="14" xfId="0" applyFont="1" applyBorder="1" applyAlignment="1" applyProtection="1">
      <alignment vertical="distributed"/>
      <protection locked="0"/>
    </xf>
    <xf numFmtId="176" fontId="75" fillId="0" borderId="14" xfId="0" applyNumberFormat="1" applyFont="1" applyFill="1" applyBorder="1" applyAlignment="1" applyProtection="1">
      <alignment horizontal="center" vertical="distributed"/>
      <protection/>
    </xf>
    <xf numFmtId="0" fontId="75" fillId="0" borderId="14" xfId="0" applyFont="1" applyBorder="1" applyAlignment="1" applyProtection="1">
      <alignment horizontal="left" vertical="distributed"/>
      <protection locked="0"/>
    </xf>
    <xf numFmtId="0" fontId="80" fillId="0" borderId="14" xfId="0" applyFont="1" applyFill="1" applyBorder="1" applyAlignment="1" applyProtection="1">
      <alignment horizontal="left" vertical="distributed"/>
      <protection locked="0"/>
    </xf>
    <xf numFmtId="0" fontId="80" fillId="0" borderId="14" xfId="0" applyFont="1" applyBorder="1" applyAlignment="1">
      <alignment horizontal="center" vertical="distributed"/>
    </xf>
    <xf numFmtId="179" fontId="80" fillId="0" borderId="14" xfId="0" applyNumberFormat="1" applyFont="1" applyFill="1" applyBorder="1" applyAlignment="1" applyProtection="1">
      <alignment horizontal="center" vertical="distributed"/>
      <protection/>
    </xf>
    <xf numFmtId="179" fontId="80" fillId="0" borderId="24" xfId="0" applyNumberFormat="1" applyFont="1" applyFill="1" applyBorder="1" applyAlignment="1" applyProtection="1">
      <alignment horizontal="center" vertical="distributed"/>
      <protection locked="0"/>
    </xf>
    <xf numFmtId="2" fontId="80" fillId="0" borderId="14" xfId="0" applyNumberFormat="1" applyFont="1" applyBorder="1" applyAlignment="1" applyProtection="1">
      <alignment horizontal="center" vertical="distributed"/>
      <protection locked="0"/>
    </xf>
    <xf numFmtId="0" fontId="80" fillId="0" borderId="14" xfId="0" applyFont="1" applyBorder="1" applyAlignment="1" applyProtection="1">
      <alignment horizontal="left" vertical="distributed"/>
      <protection locked="0"/>
    </xf>
    <xf numFmtId="176" fontId="80" fillId="0" borderId="14" xfId="0" applyNumberFormat="1" applyFont="1" applyFill="1" applyBorder="1" applyAlignment="1" applyProtection="1">
      <alignment horizontal="center" vertical="distributed"/>
      <protection locked="0"/>
    </xf>
    <xf numFmtId="0" fontId="75" fillId="0" borderId="14" xfId="0" applyFont="1" applyFill="1" applyBorder="1" applyAlignment="1" applyProtection="1">
      <alignment horizontal="left" vertical="distributed"/>
      <protection locked="0"/>
    </xf>
    <xf numFmtId="179" fontId="80" fillId="0" borderId="14" xfId="0" applyNumberFormat="1" applyFont="1" applyBorder="1" applyAlignment="1" applyProtection="1">
      <alignment horizontal="center" vertical="distributed"/>
      <protection locked="0"/>
    </xf>
    <xf numFmtId="0" fontId="80" fillId="35" borderId="14" xfId="0" applyFont="1" applyFill="1" applyBorder="1" applyAlignment="1">
      <alignment horizontal="center" vertical="center"/>
    </xf>
    <xf numFmtId="0" fontId="75" fillId="0" borderId="14" xfId="0" applyFont="1" applyBorder="1" applyAlignment="1">
      <alignment horizontal="center" vertical="distributed"/>
    </xf>
    <xf numFmtId="0" fontId="80" fillId="0" borderId="14" xfId="0" applyFont="1" applyBorder="1" applyAlignment="1">
      <alignment horizontal="left" vertical="center"/>
    </xf>
    <xf numFmtId="182" fontId="80" fillId="0" borderId="14" xfId="0" applyNumberFormat="1" applyFont="1" applyBorder="1" applyAlignment="1">
      <alignment horizontal="center" vertical="distributed"/>
    </xf>
    <xf numFmtId="179" fontId="80" fillId="0" borderId="14" xfId="0" applyNumberFormat="1" applyFont="1" applyFill="1" applyBorder="1" applyAlignment="1" applyProtection="1">
      <alignment horizontal="center" vertical="distributed"/>
      <protection locked="0"/>
    </xf>
    <xf numFmtId="0" fontId="2" fillId="0" borderId="0" xfId="0" applyFont="1" applyFill="1" applyAlignment="1" applyProtection="1">
      <alignment horizontal="center" vertical="distributed"/>
      <protection locked="0"/>
    </xf>
    <xf numFmtId="179" fontId="2" fillId="0" borderId="0" xfId="0" applyNumberFormat="1" applyFont="1" applyFill="1" applyAlignment="1" applyProtection="1">
      <alignment horizontal="center" vertical="distributed"/>
      <protection locked="0"/>
    </xf>
    <xf numFmtId="0" fontId="14" fillId="0" borderId="0" xfId="0" applyFont="1" applyAlignment="1">
      <alignment/>
    </xf>
    <xf numFmtId="0" fontId="19" fillId="0" borderId="0" xfId="0" applyFont="1" applyAlignment="1">
      <alignment/>
    </xf>
    <xf numFmtId="0" fontId="20" fillId="0" borderId="0" xfId="0" applyFont="1" applyAlignment="1">
      <alignment/>
    </xf>
    <xf numFmtId="0" fontId="7" fillId="35" borderId="10" xfId="0" applyNumberFormat="1" applyFont="1" applyFill="1" applyBorder="1" applyAlignment="1" applyProtection="1">
      <alignment horizontal="right" vertical="center"/>
      <protection/>
    </xf>
    <xf numFmtId="0" fontId="17" fillId="35" borderId="12" xfId="0" applyFont="1" applyFill="1" applyBorder="1" applyAlignment="1">
      <alignment horizontal="center" vertical="center" wrapText="1"/>
    </xf>
    <xf numFmtId="0" fontId="17" fillId="35" borderId="13" xfId="0" applyFont="1" applyFill="1" applyBorder="1" applyAlignment="1">
      <alignment horizontal="center" vertical="center" wrapText="1"/>
    </xf>
    <xf numFmtId="0" fontId="5" fillId="35" borderId="14" xfId="0" applyNumberFormat="1" applyFont="1" applyFill="1" applyBorder="1" applyAlignment="1" applyProtection="1">
      <alignment horizontal="center" vertical="center"/>
      <protection/>
    </xf>
    <xf numFmtId="0" fontId="17" fillId="35" borderId="15" xfId="0" applyFont="1" applyFill="1" applyBorder="1" applyAlignment="1">
      <alignment horizontal="center" vertical="center" wrapText="1"/>
    </xf>
    <xf numFmtId="0" fontId="9" fillId="35" borderId="16" xfId="0" applyNumberFormat="1" applyFont="1" applyFill="1" applyBorder="1" applyAlignment="1" applyProtection="1">
      <alignment vertical="center"/>
      <protection/>
    </xf>
    <xf numFmtId="176" fontId="21" fillId="35" borderId="14" xfId="0" applyNumberFormat="1" applyFont="1" applyFill="1" applyBorder="1" applyAlignment="1" applyProtection="1">
      <alignment horizontal="center" vertical="center"/>
      <protection/>
    </xf>
    <xf numFmtId="177" fontId="21" fillId="35" borderId="14" xfId="0" applyNumberFormat="1" applyFont="1" applyFill="1" applyBorder="1" applyAlignment="1" applyProtection="1">
      <alignment horizontal="center" vertical="center"/>
      <protection/>
    </xf>
    <xf numFmtId="0" fontId="9" fillId="35" borderId="17" xfId="0" applyNumberFormat="1" applyFont="1" applyFill="1" applyBorder="1" applyAlignment="1" applyProtection="1">
      <alignment vertical="center" wrapText="1"/>
      <protection/>
    </xf>
    <xf numFmtId="178" fontId="21" fillId="35" borderId="14" xfId="0" applyNumberFormat="1" applyFont="1" applyFill="1" applyBorder="1" applyAlignment="1" applyProtection="1">
      <alignment horizontal="center" vertical="center"/>
      <protection/>
    </xf>
    <xf numFmtId="0" fontId="9" fillId="35" borderId="19" xfId="0" applyNumberFormat="1" applyFont="1" applyFill="1" applyBorder="1" applyAlignment="1" applyProtection="1">
      <alignment vertical="center"/>
      <protection/>
    </xf>
    <xf numFmtId="0" fontId="21" fillId="35" borderId="17" xfId="0" applyNumberFormat="1" applyFont="1" applyFill="1" applyBorder="1" applyAlignment="1" applyProtection="1">
      <alignment vertical="center" wrapText="1"/>
      <protection/>
    </xf>
    <xf numFmtId="0" fontId="5" fillId="35" borderId="19" xfId="0" applyNumberFormat="1" applyFont="1" applyFill="1" applyBorder="1" applyAlignment="1" applyProtection="1">
      <alignment horizontal="center" vertical="center"/>
      <protection/>
    </xf>
    <xf numFmtId="176" fontId="7" fillId="35" borderId="14" xfId="0" applyNumberFormat="1" applyFont="1" applyFill="1" applyBorder="1" applyAlignment="1" applyProtection="1">
      <alignment horizontal="center" vertical="center"/>
      <protection/>
    </xf>
    <xf numFmtId="177" fontId="7" fillId="35" borderId="14"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horizontal="center" vertical="center" wrapText="1"/>
      <protection/>
    </xf>
    <xf numFmtId="0" fontId="9" fillId="0" borderId="17" xfId="0" applyNumberFormat="1" applyFont="1" applyFill="1" applyBorder="1" applyAlignment="1" applyProtection="1">
      <alignment vertical="center" wrapText="1"/>
      <protection/>
    </xf>
    <xf numFmtId="0" fontId="21" fillId="35" borderId="19" xfId="0" applyNumberFormat="1" applyFont="1" applyFill="1" applyBorder="1" applyAlignment="1" applyProtection="1">
      <alignment vertical="center"/>
      <protection/>
    </xf>
    <xf numFmtId="0" fontId="21" fillId="0" borderId="17" xfId="0" applyNumberFormat="1" applyFont="1" applyFill="1" applyBorder="1" applyAlignment="1" applyProtection="1">
      <alignment vertical="center" wrapText="1"/>
      <protection/>
    </xf>
    <xf numFmtId="0" fontId="21" fillId="35" borderId="20" xfId="0" applyNumberFormat="1" applyFont="1" applyFill="1" applyBorder="1" applyAlignment="1" applyProtection="1">
      <alignment vertical="center"/>
      <protection/>
    </xf>
    <xf numFmtId="0" fontId="22" fillId="0" borderId="0" xfId="0" applyFont="1" applyAlignment="1">
      <alignment/>
    </xf>
    <xf numFmtId="0" fontId="23" fillId="0" borderId="0" xfId="0" applyFont="1" applyAlignment="1">
      <alignment/>
    </xf>
    <xf numFmtId="0" fontId="11" fillId="0" borderId="0" xfId="0" applyFont="1" applyAlignment="1">
      <alignment vertical="center"/>
    </xf>
    <xf numFmtId="0" fontId="3" fillId="0" borderId="0" xfId="0" applyFont="1" applyAlignment="1">
      <alignment/>
    </xf>
    <xf numFmtId="0" fontId="17" fillId="0" borderId="10" xfId="0" applyFont="1" applyBorder="1" applyAlignment="1">
      <alignment horizontal="right" vertical="center"/>
    </xf>
    <xf numFmtId="177" fontId="17" fillId="0" borderId="10" xfId="0" applyNumberFormat="1" applyFont="1" applyBorder="1" applyAlignment="1">
      <alignment horizontal="right" vertical="center"/>
    </xf>
    <xf numFmtId="177" fontId="17" fillId="35" borderId="13" xfId="0" applyNumberFormat="1" applyFont="1" applyFill="1" applyBorder="1" applyAlignment="1">
      <alignment horizontal="center" vertical="center" wrapText="1"/>
    </xf>
    <xf numFmtId="0" fontId="3" fillId="35" borderId="14" xfId="0" applyFont="1" applyFill="1" applyBorder="1" applyAlignment="1">
      <alignment horizontal="center" vertical="center" wrapText="1"/>
    </xf>
    <xf numFmtId="177" fontId="11" fillId="0" borderId="0" xfId="0" applyNumberFormat="1" applyFont="1" applyAlignment="1">
      <alignment vertical="center"/>
    </xf>
    <xf numFmtId="0" fontId="2" fillId="0" borderId="0" xfId="0" applyFont="1" applyFill="1" applyAlignment="1">
      <alignment/>
    </xf>
    <xf numFmtId="0" fontId="0" fillId="0" borderId="0" xfId="0" applyFill="1" applyAlignment="1">
      <alignment horizontal="center"/>
    </xf>
    <xf numFmtId="0" fontId="75" fillId="0" borderId="0" xfId="0" applyFont="1" applyFill="1" applyAlignment="1">
      <alignment vertical="center"/>
    </xf>
    <xf numFmtId="0" fontId="80" fillId="0" borderId="0" xfId="0" applyFont="1" applyFill="1" applyAlignment="1">
      <alignment/>
    </xf>
    <xf numFmtId="0" fontId="75" fillId="0" borderId="0" xfId="0" applyFont="1" applyFill="1" applyAlignment="1">
      <alignment horizontal="center" vertical="center"/>
    </xf>
    <xf numFmtId="0" fontId="75" fillId="0" borderId="14" xfId="0" applyNumberFormat="1" applyFont="1" applyFill="1" applyBorder="1" applyAlignment="1" applyProtection="1">
      <alignment horizontal="center" vertical="center"/>
      <protection/>
    </xf>
    <xf numFmtId="0" fontId="75" fillId="0" borderId="14" xfId="0" applyNumberFormat="1" applyFont="1" applyFill="1" applyBorder="1" applyAlignment="1" applyProtection="1">
      <alignment horizontal="left" vertical="center"/>
      <protection/>
    </xf>
    <xf numFmtId="0" fontId="80" fillId="0" borderId="14" xfId="0" applyNumberFormat="1" applyFont="1" applyFill="1" applyBorder="1" applyAlignment="1" applyProtection="1">
      <alignment horizontal="left" vertical="center"/>
      <protection/>
    </xf>
    <xf numFmtId="0" fontId="80" fillId="0" borderId="14" xfId="0" applyNumberFormat="1" applyFont="1" applyFill="1" applyBorder="1" applyAlignment="1" applyProtection="1">
      <alignment horizontal="center" vertical="center"/>
      <protection/>
    </xf>
    <xf numFmtId="176" fontId="75" fillId="0" borderId="14" xfId="0" applyNumberFormat="1" applyFont="1" applyFill="1" applyBorder="1" applyAlignment="1" applyProtection="1">
      <alignment horizontal="center" vertical="center"/>
      <protection/>
    </xf>
    <xf numFmtId="176" fontId="75" fillId="0" borderId="14" xfId="0" applyNumberFormat="1" applyFont="1" applyFill="1" applyBorder="1" applyAlignment="1" applyProtection="1">
      <alignment horizontal="left" vertical="center"/>
      <protection/>
    </xf>
    <xf numFmtId="0" fontId="2" fillId="0" borderId="0" xfId="80" applyFont="1" applyFill="1" applyAlignment="1" applyProtection="1">
      <alignment horizontal="center"/>
      <protection/>
    </xf>
    <xf numFmtId="0" fontId="2" fillId="0" borderId="0" xfId="80" applyFont="1" applyFill="1" applyAlignment="1" applyProtection="1">
      <alignment vertical="center"/>
      <protection/>
    </xf>
    <xf numFmtId="0" fontId="19" fillId="0" borderId="0" xfId="80" applyFont="1" applyFill="1" applyProtection="1">
      <alignment vertical="center"/>
      <protection/>
    </xf>
    <xf numFmtId="0" fontId="18" fillId="0" borderId="0" xfId="80" applyFont="1" applyFill="1" applyProtection="1">
      <alignment vertical="center"/>
      <protection/>
    </xf>
    <xf numFmtId="1" fontId="2" fillId="0" borderId="0" xfId="80" applyNumberFormat="1" applyFont="1" applyFill="1" applyAlignment="1" applyProtection="1">
      <alignment vertical="center"/>
      <protection/>
    </xf>
    <xf numFmtId="0" fontId="3" fillId="0" borderId="0" xfId="80" applyFont="1" applyFill="1" applyAlignment="1" applyProtection="1">
      <alignment horizontal="center" vertical="center"/>
      <protection/>
    </xf>
    <xf numFmtId="0" fontId="2" fillId="0" borderId="0" xfId="80" applyFont="1" applyFill="1" applyProtection="1">
      <alignment vertical="center"/>
      <protection/>
    </xf>
    <xf numFmtId="1" fontId="16" fillId="0" borderId="0" xfId="80" applyNumberFormat="1" applyFont="1" applyFill="1" applyAlignment="1" applyProtection="1">
      <alignment horizontal="center" vertical="center"/>
      <protection/>
    </xf>
    <xf numFmtId="181" fontId="3" fillId="0" borderId="0" xfId="80" applyNumberFormat="1" applyFont="1" applyFill="1" applyAlignment="1" applyProtection="1">
      <alignment vertical="center"/>
      <protection/>
    </xf>
    <xf numFmtId="0" fontId="75" fillId="0" borderId="0" xfId="80" applyFont="1" applyFill="1" applyAlignment="1" applyProtection="1">
      <alignment horizontal="center" vertical="center"/>
      <protection/>
    </xf>
    <xf numFmtId="0" fontId="17" fillId="0" borderId="11" xfId="0" applyFont="1" applyFill="1" applyBorder="1" applyAlignment="1" applyProtection="1">
      <alignment horizontal="center" vertical="center"/>
      <protection locked="0"/>
    </xf>
    <xf numFmtId="0" fontId="17" fillId="0" borderId="12" xfId="0" applyFont="1" applyFill="1" applyBorder="1" applyAlignment="1" applyProtection="1">
      <alignment horizontal="center" vertical="center"/>
      <protection locked="0"/>
    </xf>
    <xf numFmtId="179" fontId="17" fillId="0" borderId="14" xfId="80" applyNumberFormat="1" applyFont="1" applyFill="1" applyBorder="1" applyAlignment="1" applyProtection="1">
      <alignment horizontal="center" vertical="center" wrapText="1"/>
      <protection/>
    </xf>
    <xf numFmtId="0" fontId="17" fillId="0" borderId="14" xfId="80" applyFont="1" applyFill="1" applyBorder="1" applyAlignment="1" applyProtection="1">
      <alignment horizontal="center" vertical="center" wrapText="1"/>
      <protection/>
    </xf>
    <xf numFmtId="0" fontId="17" fillId="0" borderId="0" xfId="80" applyFont="1" applyFill="1" applyAlignment="1" applyProtection="1">
      <alignment horizontal="center" vertical="center" wrapText="1"/>
      <protection/>
    </xf>
    <xf numFmtId="0" fontId="17" fillId="0" borderId="14" xfId="0" applyFont="1" applyFill="1" applyBorder="1" applyAlignment="1" applyProtection="1">
      <alignment horizontal="center" vertical="center"/>
      <protection locked="0"/>
    </xf>
    <xf numFmtId="3" fontId="17" fillId="0" borderId="0" xfId="80" applyNumberFormat="1" applyFont="1" applyFill="1" applyBorder="1" applyAlignment="1" applyProtection="1">
      <alignment horizontal="center" vertical="center" wrapText="1"/>
      <protection/>
    </xf>
    <xf numFmtId="0" fontId="17" fillId="0" borderId="14" xfId="80" applyNumberFormat="1" applyFont="1" applyFill="1" applyBorder="1" applyAlignment="1" applyProtection="1">
      <alignment horizontal="left" vertical="center" wrapText="1"/>
      <protection/>
    </xf>
    <xf numFmtId="1" fontId="17" fillId="0" borderId="14" xfId="80" applyNumberFormat="1" applyFont="1" applyFill="1" applyBorder="1" applyAlignment="1" applyProtection="1">
      <alignment horizontal="center" vertical="center"/>
      <protection/>
    </xf>
    <xf numFmtId="2" fontId="17" fillId="0" borderId="14" xfId="80" applyNumberFormat="1" applyFont="1" applyFill="1" applyBorder="1" applyAlignment="1" applyProtection="1">
      <alignment horizontal="center" vertical="center"/>
      <protection/>
    </xf>
    <xf numFmtId="2" fontId="17" fillId="0" borderId="0" xfId="80" applyNumberFormat="1" applyFont="1" applyFill="1" applyBorder="1" applyAlignment="1" applyProtection="1">
      <alignment horizontal="center" vertical="center"/>
      <protection/>
    </xf>
    <xf numFmtId="0" fontId="3" fillId="0" borderId="14" xfId="81" applyFont="1" applyFill="1" applyBorder="1" applyAlignment="1" applyProtection="1">
      <alignment horizontal="center" vertical="center" wrapText="1"/>
      <protection/>
    </xf>
    <xf numFmtId="179" fontId="3" fillId="0" borderId="14" xfId="80" applyNumberFormat="1" applyFont="1" applyFill="1" applyBorder="1" applyAlignment="1" applyProtection="1">
      <alignment horizontal="center" vertical="center" wrapText="1"/>
      <protection/>
    </xf>
    <xf numFmtId="2" fontId="3" fillId="0" borderId="14" xfId="80" applyNumberFormat="1" applyFont="1" applyFill="1" applyBorder="1" applyAlignment="1" applyProtection="1">
      <alignment horizontal="center" vertical="center"/>
      <protection/>
    </xf>
    <xf numFmtId="2" fontId="3" fillId="0" borderId="0" xfId="80" applyNumberFormat="1" applyFont="1" applyFill="1" applyBorder="1" applyAlignment="1" applyProtection="1">
      <alignment horizontal="center" vertical="center"/>
      <protection/>
    </xf>
    <xf numFmtId="1" fontId="11" fillId="0" borderId="0" xfId="80" applyNumberFormat="1" applyFont="1" applyFill="1" applyAlignment="1" applyProtection="1">
      <alignment vertical="center"/>
      <protection/>
    </xf>
    <xf numFmtId="1" fontId="3" fillId="0" borderId="0" xfId="80" applyNumberFormat="1" applyFont="1" applyFill="1" applyAlignment="1" applyProtection="1">
      <alignment vertical="center"/>
      <protection/>
    </xf>
    <xf numFmtId="1" fontId="19" fillId="0" borderId="0" xfId="80" applyNumberFormat="1" applyFont="1" applyFill="1" applyAlignment="1" applyProtection="1">
      <alignment vertical="center"/>
      <protection/>
    </xf>
    <xf numFmtId="179" fontId="19" fillId="0" borderId="0" xfId="80" applyNumberFormat="1" applyFont="1" applyFill="1" applyAlignment="1" applyProtection="1">
      <alignment horizontal="center" vertical="center" wrapText="1"/>
      <protection/>
    </xf>
    <xf numFmtId="0" fontId="19" fillId="0" borderId="0" xfId="80" applyFont="1" applyFill="1" applyAlignment="1" applyProtection="1">
      <alignment horizontal="center" vertical="center"/>
      <protection/>
    </xf>
    <xf numFmtId="1" fontId="18" fillId="0" borderId="0" xfId="80" applyNumberFormat="1" applyFont="1" applyFill="1" applyAlignment="1" applyProtection="1">
      <alignment vertical="center"/>
      <protection/>
    </xf>
    <xf numFmtId="179" fontId="18" fillId="0" borderId="0" xfId="80" applyNumberFormat="1" applyFont="1" applyFill="1" applyAlignment="1" applyProtection="1">
      <alignment horizontal="center" vertical="center" wrapText="1"/>
      <protection/>
    </xf>
    <xf numFmtId="0" fontId="18" fillId="0" borderId="0" xfId="80" applyFont="1" applyFill="1" applyAlignment="1" applyProtection="1">
      <alignment horizontal="center" vertical="center"/>
      <protection/>
    </xf>
    <xf numFmtId="0" fontId="19" fillId="0" borderId="0" xfId="0" applyFont="1" applyFill="1" applyAlignment="1">
      <alignment horizontal="center" vertical="distributed"/>
    </xf>
    <xf numFmtId="0" fontId="19" fillId="0" borderId="0" xfId="0" applyFont="1" applyAlignment="1">
      <alignment horizontal="center" vertical="distributed"/>
    </xf>
    <xf numFmtId="0" fontId="2" fillId="0" borderId="0" xfId="0" applyFont="1" applyFill="1" applyAlignment="1">
      <alignment horizontal="center" vertical="distributed"/>
    </xf>
    <xf numFmtId="0" fontId="2" fillId="0" borderId="0" xfId="0" applyFont="1" applyAlignment="1">
      <alignment horizontal="center" vertical="distributed"/>
    </xf>
    <xf numFmtId="0" fontId="79" fillId="0" borderId="0" xfId="0" applyFont="1" applyAlignment="1">
      <alignment horizontal="center" vertical="distributed"/>
    </xf>
    <xf numFmtId="0" fontId="79" fillId="0" borderId="0" xfId="0" applyFont="1" applyFill="1" applyAlignment="1">
      <alignment horizontal="center" vertical="distributed"/>
    </xf>
    <xf numFmtId="0" fontId="8" fillId="0" borderId="0" xfId="0" applyFont="1" applyAlignment="1">
      <alignment horizontal="left" vertical="distributed"/>
    </xf>
    <xf numFmtId="0" fontId="3" fillId="0" borderId="0" xfId="0" applyFont="1" applyFill="1" applyAlignment="1">
      <alignment horizontal="center" vertical="distributed"/>
    </xf>
    <xf numFmtId="0" fontId="3" fillId="0" borderId="0" xfId="0" applyFont="1" applyAlignment="1">
      <alignment horizontal="center" vertical="distributed"/>
    </xf>
    <xf numFmtId="0" fontId="17" fillId="0" borderId="10" xfId="0" applyFont="1" applyBorder="1" applyAlignment="1">
      <alignment horizontal="center" vertical="distributed"/>
    </xf>
    <xf numFmtId="0" fontId="17" fillId="0" borderId="15" xfId="0" applyFont="1" applyFill="1" applyBorder="1" applyAlignment="1">
      <alignment horizontal="center" vertical="distributed"/>
    </xf>
    <xf numFmtId="0" fontId="83" fillId="0" borderId="14"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17" fillId="0" borderId="14" xfId="0" applyFont="1" applyFill="1" applyBorder="1" applyAlignment="1" applyProtection="1">
      <alignment horizontal="left" vertical="center"/>
      <protection locked="0"/>
    </xf>
    <xf numFmtId="2" fontId="17" fillId="0" borderId="14" xfId="0" applyNumberFormat="1" applyFont="1" applyBorder="1" applyAlignment="1">
      <alignment horizontal="center" vertical="distributed"/>
    </xf>
    <xf numFmtId="1" fontId="3" fillId="0" borderId="14" xfId="80" applyNumberFormat="1" applyFont="1" applyFill="1" applyBorder="1" applyAlignment="1" applyProtection="1">
      <alignment horizontal="center" vertical="center"/>
      <protection/>
    </xf>
    <xf numFmtId="2" fontId="3" fillId="0" borderId="14" xfId="0" applyNumberFormat="1" applyFont="1" applyBorder="1" applyAlignment="1">
      <alignment horizontal="center" vertical="distributed"/>
    </xf>
    <xf numFmtId="0" fontId="3" fillId="0" borderId="14" xfId="0" applyFont="1" applyFill="1" applyBorder="1" applyAlignment="1" applyProtection="1">
      <alignment horizontal="center" vertical="center"/>
      <protection locked="0"/>
    </xf>
    <xf numFmtId="0" fontId="84" fillId="0" borderId="0" xfId="0" applyFont="1" applyFill="1" applyAlignment="1">
      <alignment/>
    </xf>
    <xf numFmtId="0" fontId="75" fillId="0" borderId="0" xfId="0" applyFont="1" applyFill="1" applyAlignment="1">
      <alignment horizontal="right" vertical="center"/>
    </xf>
    <xf numFmtId="0" fontId="80" fillId="0" borderId="14" xfId="0" applyNumberFormat="1" applyFont="1" applyFill="1" applyBorder="1" applyAlignment="1" applyProtection="1">
      <alignment vertical="center"/>
      <protection/>
    </xf>
    <xf numFmtId="176" fontId="80" fillId="0" borderId="14" xfId="0" applyNumberFormat="1" applyFont="1" applyFill="1" applyBorder="1" applyAlignment="1" applyProtection="1">
      <alignment horizontal="center" vertical="center"/>
      <protection/>
    </xf>
    <xf numFmtId="176" fontId="80" fillId="0" borderId="14" xfId="0" applyNumberFormat="1" applyFont="1" applyFill="1" applyBorder="1" applyAlignment="1" applyProtection="1">
      <alignment horizontal="left" vertical="center"/>
      <protection/>
    </xf>
    <xf numFmtId="0" fontId="84" fillId="0" borderId="0" xfId="80" applyFont="1" applyFill="1" applyAlignment="1" applyProtection="1">
      <alignment horizontal="center"/>
      <protection/>
    </xf>
    <xf numFmtId="1" fontId="84" fillId="0" borderId="0" xfId="80" applyNumberFormat="1" applyFont="1" applyFill="1" applyAlignment="1" applyProtection="1">
      <alignment vertical="center"/>
      <protection/>
    </xf>
    <xf numFmtId="0" fontId="80" fillId="0" borderId="0" xfId="80" applyFont="1" applyFill="1" applyAlignment="1" applyProtection="1">
      <alignment horizontal="center" vertical="center" wrapText="1"/>
      <protection/>
    </xf>
    <xf numFmtId="0" fontId="80" fillId="0" borderId="0" xfId="80" applyFont="1" applyFill="1" applyAlignment="1" applyProtection="1">
      <alignment horizontal="center" vertical="center"/>
      <protection/>
    </xf>
    <xf numFmtId="0" fontId="84" fillId="0" borderId="0" xfId="80" applyFont="1" applyFill="1" applyProtection="1">
      <alignment vertical="center"/>
      <protection/>
    </xf>
    <xf numFmtId="181" fontId="75" fillId="0" borderId="0" xfId="80" applyNumberFormat="1" applyFont="1" applyFill="1" applyAlignment="1" applyProtection="1">
      <alignment vertical="center"/>
      <protection/>
    </xf>
    <xf numFmtId="181" fontId="80" fillId="0" borderId="0" xfId="80" applyNumberFormat="1" applyFont="1" applyFill="1" applyAlignment="1" applyProtection="1">
      <alignment vertical="center"/>
      <protection/>
    </xf>
    <xf numFmtId="0" fontId="75" fillId="0" borderId="11" xfId="0" applyFont="1" applyFill="1" applyBorder="1" applyAlignment="1" applyProtection="1">
      <alignment horizontal="center" vertical="center"/>
      <protection locked="0"/>
    </xf>
    <xf numFmtId="0" fontId="75" fillId="0" borderId="12" xfId="0" applyFont="1" applyFill="1" applyBorder="1" applyAlignment="1" applyProtection="1">
      <alignment horizontal="center" vertical="center"/>
      <protection locked="0"/>
    </xf>
    <xf numFmtId="0" fontId="75" fillId="0" borderId="14" xfId="80" applyFont="1" applyFill="1" applyBorder="1" applyAlignment="1" applyProtection="1">
      <alignment horizontal="center" vertical="center" wrapText="1"/>
      <protection/>
    </xf>
    <xf numFmtId="0" fontId="75" fillId="0" borderId="14" xfId="0" applyFont="1" applyFill="1" applyBorder="1" applyAlignment="1" applyProtection="1">
      <alignment horizontal="center" vertical="center"/>
      <protection locked="0"/>
    </xf>
    <xf numFmtId="2" fontId="75" fillId="0" borderId="14" xfId="80" applyNumberFormat="1" applyFont="1" applyFill="1" applyBorder="1" applyAlignment="1" applyProtection="1">
      <alignment horizontal="center" vertical="center"/>
      <protection/>
    </xf>
    <xf numFmtId="0" fontId="80" fillId="0" borderId="14" xfId="80" applyFont="1" applyFill="1" applyBorder="1" applyAlignment="1" applyProtection="1">
      <alignment horizontal="center" vertical="center" wrapText="1"/>
      <protection/>
    </xf>
    <xf numFmtId="0" fontId="80" fillId="0" borderId="14" xfId="80" applyFont="1" applyFill="1" applyBorder="1" applyAlignment="1" applyProtection="1">
      <alignment horizontal="center" vertical="center"/>
      <protection/>
    </xf>
    <xf numFmtId="2" fontId="80" fillId="0" borderId="14" xfId="80" applyNumberFormat="1" applyFont="1" applyFill="1" applyBorder="1" applyAlignment="1" applyProtection="1">
      <alignment horizontal="center" vertical="center"/>
      <protection/>
    </xf>
    <xf numFmtId="1" fontId="82" fillId="0" borderId="0" xfId="80" applyNumberFormat="1" applyFont="1" applyFill="1" applyAlignment="1" applyProtection="1">
      <alignment horizontal="left" vertical="center" wrapText="1"/>
      <protection/>
    </xf>
    <xf numFmtId="0" fontId="85" fillId="0" borderId="0" xfId="0" applyFont="1" applyFill="1" applyAlignment="1">
      <alignment/>
    </xf>
    <xf numFmtId="0" fontId="86" fillId="0" borderId="0" xfId="0" applyFont="1" applyFill="1" applyAlignment="1">
      <alignment horizontal="center" vertical="distributed"/>
    </xf>
    <xf numFmtId="0" fontId="87" fillId="0" borderId="0" xfId="0" applyFont="1" applyFill="1" applyAlignment="1">
      <alignment horizontal="center" vertical="distributed"/>
    </xf>
    <xf numFmtId="0" fontId="84" fillId="0" borderId="0" xfId="0" applyFont="1" applyFill="1" applyAlignment="1">
      <alignment horizontal="center" vertical="distributed"/>
    </xf>
    <xf numFmtId="0" fontId="75" fillId="0" borderId="0" xfId="0" applyFont="1" applyFill="1" applyAlignment="1">
      <alignment horizontal="left" vertical="distributed"/>
    </xf>
    <xf numFmtId="0" fontId="75" fillId="0" borderId="0" xfId="0" applyFont="1" applyFill="1" applyAlignment="1">
      <alignment horizontal="center" vertical="distributed"/>
    </xf>
    <xf numFmtId="0" fontId="75" fillId="0" borderId="10" xfId="0" applyFont="1" applyFill="1" applyBorder="1" applyAlignment="1">
      <alignment horizontal="right" vertical="distributed"/>
    </xf>
    <xf numFmtId="0" fontId="85" fillId="0" borderId="0" xfId="0" applyFont="1" applyFill="1" applyAlignment="1">
      <alignment horizontal="center" vertical="distributed"/>
    </xf>
    <xf numFmtId="0" fontId="75" fillId="0" borderId="15" xfId="0" applyFont="1" applyFill="1" applyBorder="1" applyAlignment="1">
      <alignment horizontal="center" vertical="distributed"/>
    </xf>
    <xf numFmtId="0" fontId="77" fillId="0" borderId="14" xfId="0" applyFont="1" applyFill="1" applyBorder="1" applyAlignment="1">
      <alignment horizontal="center" vertical="center" wrapText="1"/>
    </xf>
    <xf numFmtId="0" fontId="76" fillId="0" borderId="14" xfId="0" applyFont="1" applyFill="1" applyBorder="1" applyAlignment="1">
      <alignment horizontal="center" vertical="center" wrapText="1"/>
    </xf>
    <xf numFmtId="0" fontId="75" fillId="0" borderId="15" xfId="0" applyFont="1" applyFill="1" applyBorder="1" applyAlignment="1">
      <alignment horizontal="left" vertical="distributed"/>
    </xf>
    <xf numFmtId="183" fontId="76" fillId="0" borderId="14" xfId="0" applyNumberFormat="1" applyFont="1" applyFill="1" applyBorder="1" applyAlignment="1">
      <alignment horizontal="center" vertical="distributed"/>
    </xf>
    <xf numFmtId="0" fontId="76" fillId="0" borderId="14" xfId="0" applyFont="1" applyFill="1" applyBorder="1" applyAlignment="1">
      <alignment horizontal="center" vertical="distributed"/>
    </xf>
    <xf numFmtId="2" fontId="75" fillId="0" borderId="14" xfId="0" applyNumberFormat="1" applyFont="1" applyFill="1" applyBorder="1" applyAlignment="1">
      <alignment horizontal="center" vertical="distributed"/>
    </xf>
    <xf numFmtId="0" fontId="75" fillId="0" borderId="14" xfId="0" applyFont="1" applyFill="1" applyBorder="1" applyAlignment="1">
      <alignment horizontal="center" vertical="distributed"/>
    </xf>
    <xf numFmtId="0" fontId="80" fillId="0" borderId="14" xfId="0" applyFont="1" applyFill="1" applyBorder="1" applyAlignment="1" applyProtection="1">
      <alignment horizontal="center" vertical="center"/>
      <protection locked="0"/>
    </xf>
    <xf numFmtId="2" fontId="80" fillId="0" borderId="14" xfId="0" applyNumberFormat="1" applyFont="1" applyFill="1" applyBorder="1" applyAlignment="1">
      <alignment horizontal="center" vertical="distributed"/>
    </xf>
    <xf numFmtId="0" fontId="80" fillId="0" borderId="14" xfId="0" applyFont="1" applyFill="1" applyBorder="1" applyAlignment="1">
      <alignment horizontal="center" vertical="distributed"/>
    </xf>
    <xf numFmtId="184" fontId="75" fillId="0" borderId="14" xfId="0" applyNumberFormat="1" applyFont="1" applyFill="1" applyBorder="1" applyAlignment="1">
      <alignment horizontal="center" vertical="distributed"/>
    </xf>
    <xf numFmtId="0" fontId="80" fillId="0" borderId="14" xfId="0" applyFont="1" applyFill="1" applyBorder="1" applyAlignment="1">
      <alignment horizontal="left" vertical="center"/>
    </xf>
    <xf numFmtId="179" fontId="80" fillId="0" borderId="14" xfId="0" applyNumberFormat="1" applyFont="1" applyFill="1" applyBorder="1" applyAlignment="1">
      <alignment horizontal="center" vertical="distributed"/>
    </xf>
    <xf numFmtId="182" fontId="80" fillId="0" borderId="14" xfId="0" applyNumberFormat="1" applyFont="1" applyFill="1" applyBorder="1" applyAlignment="1">
      <alignment horizontal="center" vertical="distributed"/>
    </xf>
    <xf numFmtId="0" fontId="84" fillId="0" borderId="0" xfId="0" applyFont="1" applyAlignment="1">
      <alignment horizontal="left" vertical="center"/>
    </xf>
    <xf numFmtId="0" fontId="84" fillId="0" borderId="0" xfId="0" applyFont="1" applyAlignment="1">
      <alignment horizontal="left"/>
    </xf>
    <xf numFmtId="0" fontId="84" fillId="0" borderId="0" xfId="0" applyFont="1" applyAlignment="1">
      <alignment/>
    </xf>
    <xf numFmtId="0" fontId="88" fillId="0" borderId="0" xfId="0" applyFont="1" applyAlignment="1">
      <alignment horizontal="center" vertical="center"/>
    </xf>
    <xf numFmtId="0" fontId="79" fillId="0" borderId="0" xfId="0" applyFont="1" applyAlignment="1">
      <alignment horizontal="left" vertical="center"/>
    </xf>
    <xf numFmtId="0" fontId="26" fillId="0" borderId="0" xfId="0" applyFont="1" applyAlignment="1">
      <alignment/>
    </xf>
    <xf numFmtId="0" fontId="0" fillId="0" borderId="0" xfId="0" applyFont="1" applyAlignment="1">
      <alignment/>
    </xf>
    <xf numFmtId="0" fontId="27" fillId="0" borderId="0" xfId="0" applyFont="1" applyAlignment="1">
      <alignment horizontal="center" vertical="center"/>
    </xf>
    <xf numFmtId="0" fontId="28" fillId="0" borderId="0" xfId="0" applyFont="1" applyAlignment="1">
      <alignment horizontal="center" vertical="center"/>
    </xf>
    <xf numFmtId="57" fontId="28" fillId="0" borderId="0" xfId="0" applyNumberFormat="1" applyFont="1" applyAlignment="1">
      <alignment horizontal="center" vertical="center"/>
    </xf>
    <xf numFmtId="0" fontId="28" fillId="0" borderId="0" xfId="0" applyNumberFormat="1" applyFont="1" applyAlignment="1">
      <alignment horizontal="center" vertical="center"/>
    </xf>
  </cellXfs>
  <cellStyles count="80">
    <cellStyle name="Normal" xfId="0"/>
    <cellStyle name="Currency [0]" xfId="15"/>
    <cellStyle name="20% - 强调文字颜色 3" xfId="16"/>
    <cellStyle name="输入" xfId="17"/>
    <cellStyle name="Currency" xfId="18"/>
    <cellStyle name="常规 4_债券资金需求情况表（漳州）_1" xfId="19"/>
    <cellStyle name="Comma [0]" xfId="20"/>
    <cellStyle name="差_泰宁政府性债务清理核实简表(1)" xfId="21"/>
    <cellStyle name="40% - 强调文字颜色 3" xfId="22"/>
    <cellStyle name="差" xfId="23"/>
    <cellStyle name="Comma" xfId="24"/>
    <cellStyle name="60% - 强调文字颜色 3" xfId="25"/>
    <cellStyle name="Hyperlink" xfId="26"/>
    <cellStyle name="Percent" xfId="27"/>
    <cellStyle name="Followed Hyperlink" xfId="28"/>
    <cellStyle name="注释" xfId="29"/>
    <cellStyle name="60% - 强调文字颜色 2" xfId="30"/>
    <cellStyle name="标题 4" xfId="31"/>
    <cellStyle name="警告文本" xfId="32"/>
    <cellStyle name="标题" xfId="33"/>
    <cellStyle name="解释性文本" xfId="34"/>
    <cellStyle name="差_2016年末政府债务情况表（定稿）" xfId="35"/>
    <cellStyle name="标题 1" xfId="36"/>
    <cellStyle name="标题 2" xfId="37"/>
    <cellStyle name="60% - 强调文字颜色 1" xfId="38"/>
    <cellStyle name="标题 3" xfId="39"/>
    <cellStyle name="差_2016决算报表6.22"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差_(正式）2016年预算执行情况及2017年预算表(1)"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 3]&#13;&#10;Zoomed=1&#13;&#10;Row=0&#13;&#10;Column=0&#13;&#10;Height=300&#13;&#10;Width=300&#13;&#10;FontName=細明體&#13;&#10;FontStyle=0&#13;&#10;FontSize=9&#13;&#10;PrtFontName=Co" xfId="59"/>
    <cellStyle name="常规 49" xfId="60"/>
    <cellStyle name="强调文字颜色 4" xfId="61"/>
    <cellStyle name="no dec" xfId="62"/>
    <cellStyle name="20% - 强调文字颜色 4" xfId="63"/>
    <cellStyle name="40% - 强调文字颜色 4" xfId="64"/>
    <cellStyle name="常规 55" xfId="65"/>
    <cellStyle name="强调文字颜色 5" xfId="66"/>
    <cellStyle name="40% - 强调文字颜色 5" xfId="67"/>
    <cellStyle name="60% - 强调文字颜色 5" xfId="68"/>
    <cellStyle name="强调文字颜色 6" xfId="69"/>
    <cellStyle name="常规 10" xfId="70"/>
    <cellStyle name="40% - 强调文字颜色 6" xfId="71"/>
    <cellStyle name="60% - 强调文字颜色 6" xfId="72"/>
    <cellStyle name="ColLevel_1" xfId="73"/>
    <cellStyle name="常规 2" xfId="74"/>
    <cellStyle name="Normal_APR" xfId="75"/>
    <cellStyle name="RowLevel_1" xfId="76"/>
    <cellStyle name="差_（正式）2016决算报表(1)" xfId="77"/>
    <cellStyle name="常规 14" xfId="78"/>
    <cellStyle name="常规 76" xfId="79"/>
    <cellStyle name="常规_2006年新科目县（市、区）月报格式" xfId="80"/>
    <cellStyle name="常规_2006年新科目县（市、区）月报格式_(正式）2016年预算执行情况及2017年预算表(1)" xfId="81"/>
    <cellStyle name="常规_2007年预算指标" xfId="82"/>
    <cellStyle name="常规_2007年预算指标_11.6（调整后）2017年预算执行情况表" xfId="83"/>
    <cellStyle name="好_（正式）2016决算报表(1)" xfId="84"/>
    <cellStyle name="好_(正式）2016年预算执行情况及2017年预算表(1)" xfId="85"/>
    <cellStyle name="好_2016决算报表6.22" xfId="86"/>
    <cellStyle name="好_2016年末政府债务情况表（定稿）" xfId="87"/>
    <cellStyle name="好_泰宁政府性债务清理核实简表(1)" xfId="88"/>
    <cellStyle name="普通_97-917" xfId="89"/>
    <cellStyle name="千分位[0]_laroux" xfId="90"/>
    <cellStyle name="千分位_97-917" xfId="91"/>
    <cellStyle name="千位[0]_1" xfId="92"/>
    <cellStyle name="千位_1" xfId="9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2797;&#20214;%202012&#32508;&#21512;&#39044;&#31639;\&#24037;&#20316;\&#32508;&#21512;&#39044;&#31639;\&#34892;&#25919;&#20107;&#19994;&#21333;&#20301;&#39044;&#31639;\My%20Documents\&#39044;&#31639;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F!"/>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 workbookViewId="0" topLeftCell="B20">
      <selection activeCell="A1" sqref="A1"/>
    </sheetView>
  </sheetViews>
  <sheetFormatPr defaultColWidth="8.75390625" defaultRowHeight="14.25"/>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C18"/>
  <sheetViews>
    <sheetView workbookViewId="0" topLeftCell="A1">
      <selection activeCell="C10" sqref="C9:C10"/>
    </sheetView>
  </sheetViews>
  <sheetFormatPr defaultColWidth="9.125" defaultRowHeight="14.25"/>
  <cols>
    <col min="1" max="1" width="52.375" style="42" customWidth="1"/>
    <col min="2" max="2" width="12.625" style="42" customWidth="1"/>
    <col min="3" max="3" width="12.875" style="255" customWidth="1"/>
    <col min="4" max="250" width="9.125" style="42" customWidth="1"/>
    <col min="251" max="16384" width="9.125" style="42" customWidth="1"/>
  </cols>
  <sheetData>
    <row r="1" spans="1:3" s="254" customFormat="1" ht="31.5" customHeight="1">
      <c r="A1" s="73" t="s">
        <v>195</v>
      </c>
      <c r="B1" s="73"/>
      <c r="C1" s="73"/>
    </row>
    <row r="2" spans="1:3" ht="21.75" customHeight="1">
      <c r="A2" s="256" t="s">
        <v>196</v>
      </c>
      <c r="B2" s="257"/>
      <c r="C2" s="258" t="s">
        <v>23</v>
      </c>
    </row>
    <row r="3" spans="1:3" ht="27.75" customHeight="1">
      <c r="A3" s="259" t="s">
        <v>104</v>
      </c>
      <c r="B3" s="259" t="s">
        <v>72</v>
      </c>
      <c r="C3" s="259" t="s">
        <v>73</v>
      </c>
    </row>
    <row r="4" spans="1:3" ht="27.75" customHeight="1">
      <c r="A4" s="260" t="s">
        <v>197</v>
      </c>
      <c r="B4" s="259">
        <f>SUM(B5:B8)</f>
        <v>32870</v>
      </c>
      <c r="C4" s="259">
        <f>SUM(C5:C8)</f>
        <v>32870</v>
      </c>
    </row>
    <row r="5" spans="1:3" ht="27.75" customHeight="1">
      <c r="A5" s="261" t="s">
        <v>198</v>
      </c>
      <c r="B5" s="262">
        <v>31700</v>
      </c>
      <c r="C5" s="262">
        <v>31700</v>
      </c>
    </row>
    <row r="6" spans="1:3" ht="27.75" customHeight="1">
      <c r="A6" s="261" t="s">
        <v>199</v>
      </c>
      <c r="B6" s="262">
        <v>170</v>
      </c>
      <c r="C6" s="262">
        <v>170</v>
      </c>
    </row>
    <row r="7" spans="1:3" ht="27.75" customHeight="1">
      <c r="A7" s="261" t="s">
        <v>200</v>
      </c>
      <c r="B7" s="262">
        <v>700</v>
      </c>
      <c r="C7" s="262">
        <v>700</v>
      </c>
    </row>
    <row r="8" spans="1:3" ht="27.75" customHeight="1">
      <c r="A8" s="261" t="s">
        <v>201</v>
      </c>
      <c r="B8" s="262">
        <v>300</v>
      </c>
      <c r="C8" s="262">
        <v>300</v>
      </c>
    </row>
    <row r="9" spans="1:3" ht="27.75" customHeight="1">
      <c r="A9" s="260" t="s">
        <v>106</v>
      </c>
      <c r="B9" s="259">
        <f>B10</f>
        <v>2404</v>
      </c>
      <c r="C9" s="259">
        <f>C10</f>
        <v>2404</v>
      </c>
    </row>
    <row r="10" spans="1:3" ht="27.75" customHeight="1">
      <c r="A10" s="261" t="s">
        <v>202</v>
      </c>
      <c r="B10" s="262">
        <v>2404</v>
      </c>
      <c r="C10" s="262">
        <v>2404</v>
      </c>
    </row>
    <row r="11" spans="1:3" ht="27.75" customHeight="1">
      <c r="A11" s="260" t="s">
        <v>132</v>
      </c>
      <c r="B11" s="259">
        <v>6757</v>
      </c>
      <c r="C11" s="263">
        <v>6757</v>
      </c>
    </row>
    <row r="12" spans="1:3" ht="27.75" customHeight="1">
      <c r="A12" s="260" t="s">
        <v>203</v>
      </c>
      <c r="B12" s="263">
        <v>18000</v>
      </c>
      <c r="C12" s="263">
        <v>18000</v>
      </c>
    </row>
    <row r="13" spans="1:3" ht="27.75" customHeight="1">
      <c r="A13" s="259" t="s">
        <v>139</v>
      </c>
      <c r="B13" s="263">
        <f>B4+B9+B11+B12</f>
        <v>60031</v>
      </c>
      <c r="C13" s="263">
        <f>C4+C9+C11+C12</f>
        <v>60031</v>
      </c>
    </row>
    <row r="14" spans="1:3" ht="27.75" customHeight="1">
      <c r="A14" s="264" t="s">
        <v>204</v>
      </c>
      <c r="B14" s="263">
        <v>40690</v>
      </c>
      <c r="C14" s="263">
        <v>40525</v>
      </c>
    </row>
    <row r="15" spans="1:3" ht="27.75" customHeight="1">
      <c r="A15" s="264" t="s">
        <v>140</v>
      </c>
      <c r="B15" s="263"/>
      <c r="C15" s="263">
        <v>165</v>
      </c>
    </row>
    <row r="16" spans="1:3" ht="27.75" customHeight="1">
      <c r="A16" s="264" t="s">
        <v>148</v>
      </c>
      <c r="B16" s="263">
        <v>13000</v>
      </c>
      <c r="C16" s="263">
        <v>13000</v>
      </c>
    </row>
    <row r="17" spans="1:3" ht="27.75" customHeight="1">
      <c r="A17" s="263" t="s">
        <v>151</v>
      </c>
      <c r="B17" s="263">
        <f>SUM(B14:B16)</f>
        <v>53690</v>
      </c>
      <c r="C17" s="263">
        <f>SUM(C14:C16)</f>
        <v>53690</v>
      </c>
    </row>
    <row r="18" spans="1:3" ht="27.75" customHeight="1">
      <c r="A18" s="263" t="s">
        <v>205</v>
      </c>
      <c r="B18" s="263">
        <f>B13-B17</f>
        <v>6341</v>
      </c>
      <c r="C18" s="263">
        <f>C13-C17</f>
        <v>6341</v>
      </c>
    </row>
  </sheetData>
  <sheetProtection/>
  <mergeCells count="1">
    <mergeCell ref="A1:C1"/>
  </mergeCells>
  <printOptions horizontalCentered="1"/>
  <pageMargins left="0.59" right="0.35" top="0.55" bottom="0.55" header="0.51" footer="0.51"/>
  <pageSetup firstPageNumber="20" useFirstPageNumber="1" horizontalDpi="600" verticalDpi="600" orientation="portrait" paperSize="9" scale="90"/>
  <headerFooter alignWithMargins="0">
    <oddFooter>&amp;C&amp;P</oddFooter>
  </headerFooter>
  <legacyDrawing r:id="rId2"/>
</worksheet>
</file>

<file path=xl/worksheets/sheet11.xml><?xml version="1.0" encoding="utf-8"?>
<worksheet xmlns="http://schemas.openxmlformats.org/spreadsheetml/2006/main" xmlns:r="http://schemas.openxmlformats.org/officeDocument/2006/relationships">
  <dimension ref="A1:H17"/>
  <sheetViews>
    <sheetView showZeros="0" workbookViewId="0" topLeftCell="A1">
      <selection activeCell="J14" sqref="J14"/>
    </sheetView>
  </sheetViews>
  <sheetFormatPr defaultColWidth="8.75390625" defaultRowHeight="14.25"/>
  <cols>
    <col min="1" max="1" width="27.875" style="0" customWidth="1"/>
    <col min="2" max="4" width="11.625" style="0" customWidth="1"/>
    <col min="5" max="5" width="30.00390625" style="0" customWidth="1"/>
    <col min="6" max="7" width="11.375" style="0" customWidth="1"/>
    <col min="8" max="8" width="11.375" style="46" customWidth="1"/>
  </cols>
  <sheetData>
    <row r="1" spans="1:8" ht="43.5" customHeight="1">
      <c r="A1" s="32" t="s">
        <v>206</v>
      </c>
      <c r="B1" s="32"/>
      <c r="C1" s="32"/>
      <c r="D1" s="32"/>
      <c r="E1" s="32"/>
      <c r="F1" s="32"/>
      <c r="G1" s="32"/>
      <c r="H1" s="47"/>
    </row>
    <row r="2" spans="1:8" ht="27" customHeight="1">
      <c r="A2" s="48" t="s">
        <v>207</v>
      </c>
      <c r="B2" s="248"/>
      <c r="C2" s="248"/>
      <c r="D2" s="248"/>
      <c r="E2" s="248"/>
      <c r="F2" s="51" t="s">
        <v>23</v>
      </c>
      <c r="G2" s="249"/>
      <c r="H2" s="250"/>
    </row>
    <row r="3" spans="1:8" s="245" customFormat="1" ht="27.75" customHeight="1">
      <c r="A3" s="52" t="s">
        <v>208</v>
      </c>
      <c r="B3" s="226"/>
      <c r="C3" s="226"/>
      <c r="D3" s="227"/>
      <c r="E3" s="52" t="s">
        <v>209</v>
      </c>
      <c r="F3" s="226"/>
      <c r="G3" s="226"/>
      <c r="H3" s="251"/>
    </row>
    <row r="4" spans="1:8" s="245" customFormat="1" ht="36.75" customHeight="1">
      <c r="A4" s="55" t="s">
        <v>210</v>
      </c>
      <c r="B4" s="229" t="s">
        <v>169</v>
      </c>
      <c r="C4" s="229" t="s">
        <v>170</v>
      </c>
      <c r="D4" s="55" t="s">
        <v>211</v>
      </c>
      <c r="E4" s="55" t="s">
        <v>212</v>
      </c>
      <c r="F4" s="229" t="s">
        <v>169</v>
      </c>
      <c r="G4" s="229" t="s">
        <v>170</v>
      </c>
      <c r="H4" s="56" t="s">
        <v>211</v>
      </c>
    </row>
    <row r="5" spans="1:8" s="245" customFormat="1" ht="27.75" customHeight="1">
      <c r="A5" s="57" t="s">
        <v>213</v>
      </c>
      <c r="B5" s="37">
        <v>405</v>
      </c>
      <c r="C5" s="37">
        <v>273</v>
      </c>
      <c r="D5" s="18">
        <f>(C5-B5)/B5*100</f>
        <v>-32.592592592592595</v>
      </c>
      <c r="E5" s="36" t="s">
        <v>214</v>
      </c>
      <c r="F5" s="37"/>
      <c r="G5" s="37"/>
      <c r="H5" s="18"/>
    </row>
    <row r="6" spans="1:8" s="245" customFormat="1" ht="27.75" customHeight="1">
      <c r="A6" s="57" t="s">
        <v>215</v>
      </c>
      <c r="B6" s="37"/>
      <c r="C6" s="37"/>
      <c r="D6" s="18"/>
      <c r="E6" s="36" t="s">
        <v>216</v>
      </c>
      <c r="F6" s="37"/>
      <c r="G6" s="37"/>
      <c r="H6" s="18"/>
    </row>
    <row r="7" spans="1:8" s="245" customFormat="1" ht="27.75" customHeight="1">
      <c r="A7" s="57" t="s">
        <v>217</v>
      </c>
      <c r="B7" s="37"/>
      <c r="C7" s="37"/>
      <c r="D7" s="18"/>
      <c r="E7" s="36" t="s">
        <v>218</v>
      </c>
      <c r="F7" s="37">
        <f>SUM(F8:F12)</f>
        <v>360</v>
      </c>
      <c r="G7" s="37">
        <f>SUM(G8:G12)</f>
        <v>273</v>
      </c>
      <c r="H7" s="18">
        <f>(G7-F7)/F7*100</f>
        <v>-24.166666666666668</v>
      </c>
    </row>
    <row r="8" spans="1:8" s="245" customFormat="1" ht="27.75" customHeight="1">
      <c r="A8" s="57" t="s">
        <v>219</v>
      </c>
      <c r="B8" s="37"/>
      <c r="C8" s="37"/>
      <c r="D8" s="18"/>
      <c r="E8" s="36" t="s">
        <v>220</v>
      </c>
      <c r="F8" s="37"/>
      <c r="G8" s="37"/>
      <c r="H8" s="18"/>
    </row>
    <row r="9" spans="1:8" s="245" customFormat="1" ht="27.75" customHeight="1">
      <c r="A9" s="57" t="s">
        <v>221</v>
      </c>
      <c r="B9" s="37"/>
      <c r="C9" s="37"/>
      <c r="D9" s="18"/>
      <c r="E9" s="36" t="s">
        <v>222</v>
      </c>
      <c r="F9" s="37">
        <v>360</v>
      </c>
      <c r="G9" s="37">
        <v>243</v>
      </c>
      <c r="H9" s="18">
        <f>(G9-F9)/F9*100</f>
        <v>-32.5</v>
      </c>
    </row>
    <row r="10" spans="1:8" s="245" customFormat="1" ht="27.75" customHeight="1">
      <c r="A10" s="252"/>
      <c r="B10" s="37"/>
      <c r="C10" s="37"/>
      <c r="D10" s="38"/>
      <c r="E10" s="36" t="s">
        <v>223</v>
      </c>
      <c r="F10" s="37"/>
      <c r="G10" s="37"/>
      <c r="H10" s="18"/>
    </row>
    <row r="11" spans="1:8" s="245" customFormat="1" ht="27.75" customHeight="1">
      <c r="A11" s="252"/>
      <c r="B11" s="37"/>
      <c r="C11" s="37"/>
      <c r="D11" s="38"/>
      <c r="E11" s="36" t="s">
        <v>224</v>
      </c>
      <c r="F11" s="37"/>
      <c r="G11" s="37"/>
      <c r="H11" s="18"/>
    </row>
    <row r="12" spans="1:8" s="245" customFormat="1" ht="27.75" customHeight="1">
      <c r="A12" s="252"/>
      <c r="B12" s="37"/>
      <c r="C12" s="37"/>
      <c r="D12" s="38"/>
      <c r="E12" s="36" t="s">
        <v>225</v>
      </c>
      <c r="F12" s="37"/>
      <c r="G12" s="37">
        <v>30</v>
      </c>
      <c r="H12" s="18"/>
    </row>
    <row r="13" spans="1:8" s="245" customFormat="1" ht="27.75" customHeight="1">
      <c r="A13" s="61" t="s">
        <v>226</v>
      </c>
      <c r="B13" s="29">
        <f>SUM(B5:B12)</f>
        <v>405</v>
      </c>
      <c r="C13" s="29">
        <f>SUM(C5:C12)</f>
        <v>273</v>
      </c>
      <c r="D13" s="25">
        <f>(C13-B13)/B13*100</f>
        <v>-32.592592592592595</v>
      </c>
      <c r="E13" s="29" t="s">
        <v>227</v>
      </c>
      <c r="F13" s="29">
        <f>SUM(F5+F7)</f>
        <v>360</v>
      </c>
      <c r="G13" s="29">
        <f>SUM(G5+G7)</f>
        <v>273</v>
      </c>
      <c r="H13" s="25">
        <f>(G13-F13)/F13*100</f>
        <v>-24.166666666666668</v>
      </c>
    </row>
    <row r="14" spans="1:8" s="245" customFormat="1" ht="27.75" customHeight="1">
      <c r="A14" s="57" t="s">
        <v>228</v>
      </c>
      <c r="B14" s="37"/>
      <c r="C14" s="37"/>
      <c r="D14" s="25"/>
      <c r="E14" s="36" t="s">
        <v>229</v>
      </c>
      <c r="F14" s="37"/>
      <c r="G14" s="37"/>
      <c r="H14" s="18"/>
    </row>
    <row r="15" spans="1:8" s="245" customFormat="1" ht="27.75" customHeight="1">
      <c r="A15" s="252"/>
      <c r="B15" s="37"/>
      <c r="C15" s="37"/>
      <c r="D15" s="25"/>
      <c r="E15" s="37" t="s">
        <v>148</v>
      </c>
      <c r="F15" s="37">
        <v>45</v>
      </c>
      <c r="G15" s="37"/>
      <c r="H15" s="18">
        <f>(G15-F15)/F15*100</f>
        <v>-100</v>
      </c>
    </row>
    <row r="16" spans="1:8" s="246" customFormat="1" ht="27.75" customHeight="1">
      <c r="A16" s="61" t="s">
        <v>230</v>
      </c>
      <c r="B16" s="29">
        <f>SUM(B13:B14)</f>
        <v>405</v>
      </c>
      <c r="C16" s="29">
        <f>SUM(C13:C14)</f>
        <v>273</v>
      </c>
      <c r="D16" s="25">
        <f>(C16-B16)/B16*100</f>
        <v>-32.592592592592595</v>
      </c>
      <c r="E16" s="29" t="s">
        <v>231</v>
      </c>
      <c r="F16" s="29">
        <f>SUM(F13:F15)</f>
        <v>405</v>
      </c>
      <c r="G16" s="29">
        <f>SUM(G13:G15)</f>
        <v>273</v>
      </c>
      <c r="H16" s="25">
        <f>(G16-F16)/F16*100</f>
        <v>-32.592592592592595</v>
      </c>
    </row>
    <row r="17" spans="1:8" s="247" customFormat="1" ht="27" customHeight="1">
      <c r="A17" s="247" t="s">
        <v>232</v>
      </c>
      <c r="H17" s="253"/>
    </row>
  </sheetData>
  <sheetProtection/>
  <mergeCells count="4">
    <mergeCell ref="A1:H1"/>
    <mergeCell ref="F2:H2"/>
    <mergeCell ref="A3:D3"/>
    <mergeCell ref="E3:H3"/>
  </mergeCells>
  <printOptions horizontalCentered="1"/>
  <pageMargins left="0.59" right="0.35" top="0.55" bottom="0.55" header="0.51" footer="0.51"/>
  <pageSetup firstPageNumber="21" useFirstPageNumber="1" horizontalDpi="600" verticalDpi="600" orientation="landscape" paperSize="9" scale="90"/>
  <headerFooter alignWithMargins="0">
    <oddFooter>&amp;C&amp;P</oddFooter>
  </headerFooter>
</worksheet>
</file>

<file path=xl/worksheets/sheet12.xml><?xml version="1.0" encoding="utf-8"?>
<worksheet xmlns="http://schemas.openxmlformats.org/spreadsheetml/2006/main" xmlns:r="http://schemas.openxmlformats.org/officeDocument/2006/relationships">
  <dimension ref="A1:H16"/>
  <sheetViews>
    <sheetView showZeros="0" workbookViewId="0" topLeftCell="A1">
      <selection activeCell="G8" sqref="G8"/>
    </sheetView>
  </sheetViews>
  <sheetFormatPr defaultColWidth="8.75390625" defaultRowHeight="14.25"/>
  <cols>
    <col min="1" max="1" width="19.25390625" style="2" customWidth="1"/>
    <col min="2" max="4" width="12.00390625" style="2" customWidth="1"/>
    <col min="5" max="5" width="21.50390625" style="2" customWidth="1"/>
    <col min="6" max="6" width="14.00390625" style="2" customWidth="1"/>
    <col min="7" max="7" width="12.75390625" style="2" customWidth="1"/>
    <col min="8" max="8" width="14.00390625" style="2" customWidth="1"/>
    <col min="9" max="9" width="11.625" style="2" bestFit="1" customWidth="1"/>
    <col min="10" max="32" width="9.00390625" style="2" bestFit="1" customWidth="1"/>
    <col min="33" max="16384" width="8.75390625" style="2" customWidth="1"/>
  </cols>
  <sheetData>
    <row r="1" spans="1:7" ht="8.25" customHeight="1">
      <c r="A1" s="3"/>
      <c r="B1" s="3"/>
      <c r="C1" s="3"/>
      <c r="D1" s="3"/>
      <c r="E1" s="3"/>
      <c r="F1" s="3"/>
      <c r="G1" s="3"/>
    </row>
    <row r="2" spans="1:8" s="222" customFormat="1" ht="27" customHeight="1">
      <c r="A2" s="4" t="s">
        <v>233</v>
      </c>
      <c r="B2" s="5"/>
      <c r="C2" s="5"/>
      <c r="D2" s="5"/>
      <c r="E2" s="5"/>
      <c r="F2" s="5"/>
      <c r="G2" s="5"/>
      <c r="H2" s="5"/>
    </row>
    <row r="3" spans="1:8" s="1" customFormat="1" ht="27" customHeight="1">
      <c r="A3" s="6" t="s">
        <v>234</v>
      </c>
      <c r="B3" s="8"/>
      <c r="C3" s="8"/>
      <c r="D3" s="8"/>
      <c r="E3" s="8"/>
      <c r="F3" s="8"/>
      <c r="G3" s="8"/>
      <c r="H3" s="225" t="s">
        <v>235</v>
      </c>
    </row>
    <row r="4" spans="1:8" s="223" customFormat="1" ht="33" customHeight="1">
      <c r="A4" s="52" t="s">
        <v>208</v>
      </c>
      <c r="B4" s="226"/>
      <c r="C4" s="226"/>
      <c r="D4" s="227"/>
      <c r="E4" s="52" t="s">
        <v>236</v>
      </c>
      <c r="F4" s="226"/>
      <c r="G4" s="226"/>
      <c r="H4" s="227"/>
    </row>
    <row r="5" spans="1:8" s="223" customFormat="1" ht="33" customHeight="1">
      <c r="A5" s="228" t="s">
        <v>237</v>
      </c>
      <c r="B5" s="229" t="s">
        <v>169</v>
      </c>
      <c r="C5" s="229" t="s">
        <v>170</v>
      </c>
      <c r="D5" s="55" t="s">
        <v>211</v>
      </c>
      <c r="E5" s="228" t="s">
        <v>238</v>
      </c>
      <c r="F5" s="229" t="s">
        <v>169</v>
      </c>
      <c r="G5" s="229" t="s">
        <v>170</v>
      </c>
      <c r="H5" s="55" t="s">
        <v>211</v>
      </c>
    </row>
    <row r="6" spans="1:8" s="223" customFormat="1" ht="33" customHeight="1">
      <c r="A6" s="230" t="s">
        <v>239</v>
      </c>
      <c r="B6" s="231">
        <v>7417</v>
      </c>
      <c r="C6" s="231">
        <v>7263</v>
      </c>
      <c r="D6" s="232">
        <f>(C6-B6)/B6*100</f>
        <v>-2.076311177025752</v>
      </c>
      <c r="E6" s="233" t="s">
        <v>240</v>
      </c>
      <c r="F6" s="231">
        <v>11917.47</v>
      </c>
      <c r="G6" s="231">
        <v>13306</v>
      </c>
      <c r="H6" s="234">
        <f>(G6-F6)/F6*100</f>
        <v>11.651214561479918</v>
      </c>
    </row>
    <row r="7" spans="1:8" s="223" customFormat="1" ht="33" customHeight="1">
      <c r="A7" s="235" t="s">
        <v>241</v>
      </c>
      <c r="B7" s="231">
        <v>226</v>
      </c>
      <c r="C7" s="231">
        <v>33</v>
      </c>
      <c r="D7" s="232">
        <f>(C7-B7)/B7*100</f>
        <v>-85.39823008849558</v>
      </c>
      <c r="E7" s="233" t="s">
        <v>242</v>
      </c>
      <c r="F7" s="231"/>
      <c r="G7" s="231"/>
      <c r="H7" s="234"/>
    </row>
    <row r="8" spans="1:8" s="223" customFormat="1" ht="33" customHeight="1">
      <c r="A8" s="235" t="s">
        <v>243</v>
      </c>
      <c r="B8" s="231">
        <v>4870.99</v>
      </c>
      <c r="C8" s="231">
        <v>8210</v>
      </c>
      <c r="D8" s="232">
        <f aca="true" t="shared" si="0" ref="D8:D15">(C8-B8)/B8*100</f>
        <v>68.54889868384045</v>
      </c>
      <c r="E8" s="233" t="s">
        <v>244</v>
      </c>
      <c r="F8" s="231">
        <v>73</v>
      </c>
      <c r="G8" s="231">
        <v>695</v>
      </c>
      <c r="H8" s="232">
        <f>(G8-F8)/F8*100</f>
        <v>852.0547945205478</v>
      </c>
    </row>
    <row r="9" spans="1:8" s="223" customFormat="1" ht="33" customHeight="1">
      <c r="A9" s="235" t="s">
        <v>245</v>
      </c>
      <c r="B9" s="231">
        <v>1</v>
      </c>
      <c r="C9" s="231">
        <v>158</v>
      </c>
      <c r="D9" s="232">
        <f t="shared" si="0"/>
        <v>15700</v>
      </c>
      <c r="E9" s="236"/>
      <c r="F9" s="231"/>
      <c r="G9" s="231"/>
      <c r="H9" s="232"/>
    </row>
    <row r="10" spans="1:8" s="223" customFormat="1" ht="33" customHeight="1">
      <c r="A10" s="235" t="s">
        <v>246</v>
      </c>
      <c r="B10" s="231">
        <v>239</v>
      </c>
      <c r="C10" s="231">
        <v>3</v>
      </c>
      <c r="D10" s="232">
        <f t="shared" si="0"/>
        <v>-98.74476987447699</v>
      </c>
      <c r="E10" s="236"/>
      <c r="F10" s="231"/>
      <c r="G10" s="231"/>
      <c r="H10" s="232"/>
    </row>
    <row r="11" spans="1:8" s="223" customFormat="1" ht="33" customHeight="1">
      <c r="A11" s="237" t="s">
        <v>226</v>
      </c>
      <c r="B11" s="238">
        <f>SUM(B6:B10)</f>
        <v>12753.99</v>
      </c>
      <c r="C11" s="238">
        <f>SUM(C6:C10)</f>
        <v>15667</v>
      </c>
      <c r="D11" s="239">
        <f t="shared" si="0"/>
        <v>22.83998968166041</v>
      </c>
      <c r="E11" s="240" t="s">
        <v>227</v>
      </c>
      <c r="F11" s="238">
        <f>SUM(F6:F10)</f>
        <v>11990.47</v>
      </c>
      <c r="G11" s="238">
        <f>SUM(G6:G10)</f>
        <v>14001</v>
      </c>
      <c r="H11" s="239">
        <f>(G11-F11)/F11*100</f>
        <v>16.767733041323655</v>
      </c>
    </row>
    <row r="12" spans="1:8" s="223" customFormat="1" ht="33" customHeight="1">
      <c r="A12" s="235" t="s">
        <v>247</v>
      </c>
      <c r="B12" s="231"/>
      <c r="C12" s="231">
        <v>0</v>
      </c>
      <c r="D12" s="232"/>
      <c r="E12" s="241" t="s">
        <v>248</v>
      </c>
      <c r="F12" s="231"/>
      <c r="G12" s="231">
        <v>0</v>
      </c>
      <c r="H12" s="232"/>
    </row>
    <row r="13" spans="1:8" s="223" customFormat="1" ht="33" customHeight="1">
      <c r="A13" s="242" t="s">
        <v>249</v>
      </c>
      <c r="B13" s="231"/>
      <c r="C13" s="231">
        <v>0</v>
      </c>
      <c r="D13" s="232"/>
      <c r="E13" s="243" t="s">
        <v>250</v>
      </c>
      <c r="F13" s="231"/>
      <c r="G13" s="231">
        <v>0</v>
      </c>
      <c r="H13" s="232"/>
    </row>
    <row r="14" spans="1:8" s="223" customFormat="1" ht="33" customHeight="1">
      <c r="A14" s="244" t="s">
        <v>251</v>
      </c>
      <c r="B14" s="231">
        <v>8006</v>
      </c>
      <c r="C14" s="231">
        <v>8770</v>
      </c>
      <c r="D14" s="232">
        <f t="shared" si="0"/>
        <v>9.542842867849114</v>
      </c>
      <c r="E14" s="243" t="s">
        <v>252</v>
      </c>
      <c r="F14" s="231">
        <v>8769.6</v>
      </c>
      <c r="G14" s="231">
        <v>10436</v>
      </c>
      <c r="H14" s="232">
        <f>(G14-F14)/F14*100</f>
        <v>19.00200693304141</v>
      </c>
    </row>
    <row r="15" spans="1:8" s="224" customFormat="1" ht="33" customHeight="1">
      <c r="A15" s="61" t="s">
        <v>253</v>
      </c>
      <c r="B15" s="238">
        <f>SUM(B11:B14)</f>
        <v>20759.989999999998</v>
      </c>
      <c r="C15" s="238">
        <f>SUM(C11:C14)</f>
        <v>24437</v>
      </c>
      <c r="D15" s="239">
        <f t="shared" si="0"/>
        <v>17.712002751446423</v>
      </c>
      <c r="E15" s="61" t="s">
        <v>254</v>
      </c>
      <c r="F15" s="238">
        <f>SUM(F11:F14)</f>
        <v>20760.07</v>
      </c>
      <c r="G15" s="238">
        <f>SUM(G11:G14)</f>
        <v>24437</v>
      </c>
      <c r="H15" s="239">
        <f>(G15-F15)/F15*100</f>
        <v>17.711549142175343</v>
      </c>
    </row>
    <row r="16" spans="1:8" ht="27" customHeight="1">
      <c r="A16" s="30"/>
      <c r="B16" s="30"/>
      <c r="C16" s="30"/>
      <c r="D16" s="30"/>
      <c r="E16" s="30"/>
      <c r="F16" s="30"/>
      <c r="G16" s="30"/>
      <c r="H16" s="30"/>
    </row>
    <row r="17" ht="27" customHeight="1"/>
  </sheetData>
  <sheetProtection/>
  <mergeCells count="4">
    <mergeCell ref="A2:H2"/>
    <mergeCell ref="A4:D4"/>
    <mergeCell ref="E4:H4"/>
    <mergeCell ref="A16:H16"/>
  </mergeCells>
  <printOptions horizontalCentered="1"/>
  <pageMargins left="0.59" right="0.35" top="0.55" bottom="0.55" header="0.51" footer="0.51"/>
  <pageSetup firstPageNumber="22" useFirstPageNumber="1" horizontalDpi="600" verticalDpi="600" orientation="landscape" paperSize="9" scale="90"/>
  <headerFooter alignWithMargins="0">
    <oddFooter>&amp;C&amp;P</oddFooter>
  </headerFooter>
</worksheet>
</file>

<file path=xl/worksheets/sheet13.xml><?xml version="1.0" encoding="utf-8"?>
<worksheet xmlns="http://schemas.openxmlformats.org/spreadsheetml/2006/main" xmlns:r="http://schemas.openxmlformats.org/officeDocument/2006/relationships">
  <dimension ref="A1:E492"/>
  <sheetViews>
    <sheetView showZeros="0" workbookViewId="0" topLeftCell="A1">
      <selection activeCell="E33" sqref="E33"/>
    </sheetView>
  </sheetViews>
  <sheetFormatPr defaultColWidth="8.75390625" defaultRowHeight="14.25"/>
  <cols>
    <col min="1" max="1" width="26.25390625" style="186" customWidth="1"/>
    <col min="2" max="2" width="15.50390625" style="187" customWidth="1"/>
    <col min="3" max="3" width="14.125" style="187" customWidth="1"/>
    <col min="4" max="4" width="14.125" style="188" customWidth="1"/>
    <col min="5" max="5" width="14.125" style="186" customWidth="1"/>
    <col min="6" max="32" width="9.00390625" style="186" bestFit="1" customWidth="1"/>
    <col min="33" max="16384" width="8.75390625" style="186" customWidth="1"/>
  </cols>
  <sheetData>
    <row r="1" spans="1:5" s="181" customFormat="1" ht="23.25" customHeight="1">
      <c r="A1" s="189" t="s">
        <v>255</v>
      </c>
      <c r="B1" s="189"/>
      <c r="C1" s="189"/>
      <c r="D1" s="189"/>
      <c r="E1" s="189"/>
    </row>
    <row r="2" spans="1:5" s="182" customFormat="1" ht="22.5" customHeight="1">
      <c r="A2" s="190" t="s">
        <v>256</v>
      </c>
      <c r="B2" s="191"/>
      <c r="C2" s="192"/>
      <c r="D2" s="192"/>
      <c r="E2" s="193" t="s">
        <v>23</v>
      </c>
    </row>
    <row r="3" spans="1:5" s="183" customFormat="1" ht="27" customHeight="1">
      <c r="A3" s="194" t="s">
        <v>257</v>
      </c>
      <c r="B3" s="195" t="s">
        <v>27</v>
      </c>
      <c r="C3" s="196" t="s">
        <v>258</v>
      </c>
      <c r="D3" s="197" t="s">
        <v>259</v>
      </c>
      <c r="E3" s="198" t="s">
        <v>260</v>
      </c>
    </row>
    <row r="4" spans="1:5" s="184" customFormat="1" ht="21" customHeight="1">
      <c r="A4" s="199" t="s">
        <v>30</v>
      </c>
      <c r="B4" s="200">
        <f>B5+B29</f>
        <v>39420</v>
      </c>
      <c r="C4" s="200">
        <f>C5+C29</f>
        <v>40480</v>
      </c>
      <c r="D4" s="201">
        <f>D5+D29</f>
        <v>1060</v>
      </c>
      <c r="E4" s="202">
        <f aca="true" t="shared" si="0" ref="E4:E20">(C4-B4)/B4*100</f>
        <v>2.6889903602232366</v>
      </c>
    </row>
    <row r="5" spans="1:5" s="184" customFormat="1" ht="21" customHeight="1">
      <c r="A5" s="203" t="s">
        <v>31</v>
      </c>
      <c r="B5" s="204">
        <f>B6+B21</f>
        <v>28890</v>
      </c>
      <c r="C5" s="204">
        <f>C6+C21</f>
        <v>29470</v>
      </c>
      <c r="D5" s="204">
        <f>D6+D21</f>
        <v>580</v>
      </c>
      <c r="E5" s="202">
        <f t="shared" si="0"/>
        <v>2.0076150917272413</v>
      </c>
    </row>
    <row r="6" spans="1:5" s="184" customFormat="1" ht="21" customHeight="1">
      <c r="A6" s="205" t="s">
        <v>32</v>
      </c>
      <c r="B6" s="204">
        <f>SUM(B7:B20)</f>
        <v>16500</v>
      </c>
      <c r="C6" s="204">
        <f>SUM(C7:C20)</f>
        <v>17330</v>
      </c>
      <c r="D6" s="204">
        <f>SUM(D7:D20)</f>
        <v>830</v>
      </c>
      <c r="E6" s="202">
        <f t="shared" si="0"/>
        <v>5.03030303030303</v>
      </c>
    </row>
    <row r="7" spans="1:5" s="183" customFormat="1" ht="21" customHeight="1">
      <c r="A7" s="206" t="s">
        <v>33</v>
      </c>
      <c r="B7" s="207">
        <v>5800</v>
      </c>
      <c r="C7" s="208">
        <v>6500</v>
      </c>
      <c r="D7" s="209">
        <f aca="true" t="shared" si="1" ref="D7:D20">C7-B7</f>
        <v>700</v>
      </c>
      <c r="E7" s="210">
        <f t="shared" si="0"/>
        <v>12.068965517241379</v>
      </c>
    </row>
    <row r="8" spans="1:5" s="183" customFormat="1" ht="21" customHeight="1">
      <c r="A8" s="211" t="s">
        <v>34</v>
      </c>
      <c r="B8" s="207">
        <v>2200</v>
      </c>
      <c r="C8" s="208">
        <v>2100</v>
      </c>
      <c r="D8" s="209">
        <f t="shared" si="1"/>
        <v>-100</v>
      </c>
      <c r="E8" s="210">
        <f t="shared" si="0"/>
        <v>-4.545454545454546</v>
      </c>
    </row>
    <row r="9" spans="1:5" s="183" customFormat="1" ht="21" customHeight="1">
      <c r="A9" s="211" t="s">
        <v>35</v>
      </c>
      <c r="B9" s="212">
        <v>480</v>
      </c>
      <c r="C9" s="208">
        <v>400</v>
      </c>
      <c r="D9" s="209">
        <f t="shared" si="1"/>
        <v>-80</v>
      </c>
      <c r="E9" s="210">
        <f t="shared" si="0"/>
        <v>-16.666666666666664</v>
      </c>
    </row>
    <row r="10" spans="1:5" s="183" customFormat="1" ht="21" customHeight="1">
      <c r="A10" s="211" t="s">
        <v>36</v>
      </c>
      <c r="B10" s="212">
        <v>40</v>
      </c>
      <c r="C10" s="208">
        <v>30</v>
      </c>
      <c r="D10" s="209">
        <f t="shared" si="1"/>
        <v>-10</v>
      </c>
      <c r="E10" s="210">
        <f t="shared" si="0"/>
        <v>-25</v>
      </c>
    </row>
    <row r="11" spans="1:5" s="183" customFormat="1" ht="21" customHeight="1">
      <c r="A11" s="211" t="s">
        <v>37</v>
      </c>
      <c r="B11" s="212">
        <v>800</v>
      </c>
      <c r="C11" s="208">
        <v>720</v>
      </c>
      <c r="D11" s="209">
        <f t="shared" si="1"/>
        <v>-80</v>
      </c>
      <c r="E11" s="210">
        <f t="shared" si="0"/>
        <v>-10</v>
      </c>
    </row>
    <row r="12" spans="1:5" s="183" customFormat="1" ht="21" customHeight="1">
      <c r="A12" s="211" t="s">
        <v>38</v>
      </c>
      <c r="B12" s="212">
        <v>450</v>
      </c>
      <c r="C12" s="208">
        <v>450</v>
      </c>
      <c r="D12" s="209">
        <f t="shared" si="1"/>
        <v>0</v>
      </c>
      <c r="E12" s="210">
        <f t="shared" si="0"/>
        <v>0</v>
      </c>
    </row>
    <row r="13" spans="1:5" s="183" customFormat="1" ht="21" customHeight="1">
      <c r="A13" s="211" t="s">
        <v>39</v>
      </c>
      <c r="B13" s="212">
        <v>170</v>
      </c>
      <c r="C13" s="208">
        <v>170</v>
      </c>
      <c r="D13" s="209">
        <f t="shared" si="1"/>
        <v>0</v>
      </c>
      <c r="E13" s="210">
        <f t="shared" si="0"/>
        <v>0</v>
      </c>
    </row>
    <row r="14" spans="1:5" s="183" customFormat="1" ht="21" customHeight="1">
      <c r="A14" s="211" t="s">
        <v>40</v>
      </c>
      <c r="B14" s="212">
        <v>220</v>
      </c>
      <c r="C14" s="208">
        <v>250</v>
      </c>
      <c r="D14" s="209">
        <f t="shared" si="1"/>
        <v>30</v>
      </c>
      <c r="E14" s="210">
        <f t="shared" si="0"/>
        <v>13.636363636363635</v>
      </c>
    </row>
    <row r="15" spans="1:5" s="183" customFormat="1" ht="21" customHeight="1">
      <c r="A15" s="211" t="s">
        <v>41</v>
      </c>
      <c r="B15" s="212">
        <v>1700</v>
      </c>
      <c r="C15" s="208">
        <v>2000</v>
      </c>
      <c r="D15" s="209">
        <f t="shared" si="1"/>
        <v>300</v>
      </c>
      <c r="E15" s="210">
        <f t="shared" si="0"/>
        <v>17.647058823529413</v>
      </c>
    </row>
    <row r="16" spans="1:5" s="183" customFormat="1" ht="21" customHeight="1">
      <c r="A16" s="211" t="s">
        <v>42</v>
      </c>
      <c r="B16" s="212">
        <v>360</v>
      </c>
      <c r="C16" s="208">
        <v>400</v>
      </c>
      <c r="D16" s="209">
        <f t="shared" si="1"/>
        <v>40</v>
      </c>
      <c r="E16" s="210">
        <f t="shared" si="0"/>
        <v>11.11111111111111</v>
      </c>
    </row>
    <row r="17" spans="1:5" s="183" customFormat="1" ht="21" customHeight="1">
      <c r="A17" s="211" t="s">
        <v>43</v>
      </c>
      <c r="B17" s="212">
        <v>150</v>
      </c>
      <c r="C17" s="208">
        <v>150</v>
      </c>
      <c r="D17" s="209">
        <f t="shared" si="1"/>
        <v>0</v>
      </c>
      <c r="E17" s="210">
        <f t="shared" si="0"/>
        <v>0</v>
      </c>
    </row>
    <row r="18" spans="1:5" s="183" customFormat="1" ht="21" customHeight="1">
      <c r="A18" s="211" t="s">
        <v>44</v>
      </c>
      <c r="B18" s="212">
        <v>2300</v>
      </c>
      <c r="C18" s="208">
        <v>2120</v>
      </c>
      <c r="D18" s="209">
        <f t="shared" si="1"/>
        <v>-180</v>
      </c>
      <c r="E18" s="210">
        <f t="shared" si="0"/>
        <v>-7.82608695652174</v>
      </c>
    </row>
    <row r="19" spans="1:5" s="183" customFormat="1" ht="21" customHeight="1">
      <c r="A19" s="211" t="s">
        <v>45</v>
      </c>
      <c r="B19" s="212">
        <v>1800</v>
      </c>
      <c r="C19" s="208">
        <v>2000</v>
      </c>
      <c r="D19" s="209">
        <f t="shared" si="1"/>
        <v>200</v>
      </c>
      <c r="E19" s="210">
        <f t="shared" si="0"/>
        <v>11.11111111111111</v>
      </c>
    </row>
    <row r="20" spans="1:5" s="183" customFormat="1" ht="21" customHeight="1">
      <c r="A20" s="211" t="s">
        <v>46</v>
      </c>
      <c r="B20" s="212">
        <v>30</v>
      </c>
      <c r="C20" s="208">
        <v>40</v>
      </c>
      <c r="D20" s="209">
        <f t="shared" si="1"/>
        <v>10</v>
      </c>
      <c r="E20" s="210">
        <f t="shared" si="0"/>
        <v>33.33333333333333</v>
      </c>
    </row>
    <row r="21" spans="1:5" s="184" customFormat="1" ht="21" customHeight="1">
      <c r="A21" s="213" t="s">
        <v>47</v>
      </c>
      <c r="B21" s="204">
        <f>SUM(B22:B28)</f>
        <v>12390</v>
      </c>
      <c r="C21" s="204">
        <f>SUM(C22:C28)</f>
        <v>12140</v>
      </c>
      <c r="D21" s="214">
        <f>SUM(D22:D28)</f>
        <v>-250</v>
      </c>
      <c r="E21" s="210">
        <f>SUM(E22:E28)</f>
        <v>-63.16051041643425</v>
      </c>
    </row>
    <row r="22" spans="1:5" s="184" customFormat="1" ht="21" customHeight="1">
      <c r="A22" s="211" t="s">
        <v>48</v>
      </c>
      <c r="B22" s="212">
        <v>4866</v>
      </c>
      <c r="C22" s="208">
        <v>4840</v>
      </c>
      <c r="D22" s="209">
        <f aca="true" t="shared" si="2" ref="D22:D34">C22-B22</f>
        <v>-26</v>
      </c>
      <c r="E22" s="210">
        <f aca="true" t="shared" si="3" ref="E22:E27">(C22-B22)/B22*100</f>
        <v>-0.5343197698314838</v>
      </c>
    </row>
    <row r="23" spans="1:5" s="184" customFormat="1" ht="21" customHeight="1">
      <c r="A23" s="211" t="s">
        <v>49</v>
      </c>
      <c r="B23" s="212">
        <v>1100</v>
      </c>
      <c r="C23" s="215">
        <v>1000</v>
      </c>
      <c r="D23" s="209">
        <f t="shared" si="2"/>
        <v>-100</v>
      </c>
      <c r="E23" s="210">
        <f t="shared" si="3"/>
        <v>-9.090909090909092</v>
      </c>
    </row>
    <row r="24" spans="1:5" s="184" customFormat="1" ht="21" customHeight="1">
      <c r="A24" s="211" t="s">
        <v>50</v>
      </c>
      <c r="B24" s="212">
        <v>2780</v>
      </c>
      <c r="C24" s="215">
        <v>2300</v>
      </c>
      <c r="D24" s="209">
        <f t="shared" si="2"/>
        <v>-480</v>
      </c>
      <c r="E24" s="210">
        <f t="shared" si="3"/>
        <v>-17.26618705035971</v>
      </c>
    </row>
    <row r="25" spans="1:5" s="184" customFormat="1" ht="21" customHeight="1">
      <c r="A25" s="211" t="s">
        <v>51</v>
      </c>
      <c r="B25" s="212">
        <v>524</v>
      </c>
      <c r="C25" s="215">
        <v>600</v>
      </c>
      <c r="D25" s="209">
        <f t="shared" si="2"/>
        <v>76</v>
      </c>
      <c r="E25" s="210">
        <f t="shared" si="3"/>
        <v>14.50381679389313</v>
      </c>
    </row>
    <row r="26" spans="1:5" s="183" customFormat="1" ht="21" customHeight="1">
      <c r="A26" s="211" t="s">
        <v>52</v>
      </c>
      <c r="B26" s="212">
        <v>2470</v>
      </c>
      <c r="C26" s="215">
        <v>2900</v>
      </c>
      <c r="D26" s="209">
        <f t="shared" si="2"/>
        <v>430</v>
      </c>
      <c r="E26" s="210">
        <f t="shared" si="3"/>
        <v>17.408906882591094</v>
      </c>
    </row>
    <row r="27" spans="1:5" s="183" customFormat="1" ht="21" customHeight="1">
      <c r="A27" s="211" t="s">
        <v>54</v>
      </c>
      <c r="B27" s="212">
        <v>550</v>
      </c>
      <c r="C27" s="215">
        <v>450</v>
      </c>
      <c r="D27" s="209">
        <f t="shared" si="2"/>
        <v>-100</v>
      </c>
      <c r="E27" s="210">
        <f t="shared" si="3"/>
        <v>-18.181818181818183</v>
      </c>
    </row>
    <row r="28" spans="1:5" s="184" customFormat="1" ht="21" customHeight="1">
      <c r="A28" s="211" t="s">
        <v>55</v>
      </c>
      <c r="B28" s="212">
        <v>100</v>
      </c>
      <c r="C28" s="208">
        <v>50</v>
      </c>
      <c r="D28" s="209">
        <f t="shared" si="2"/>
        <v>-50</v>
      </c>
      <c r="E28" s="210">
        <f aca="true" t="shared" si="4" ref="E28:E34">(C28-B28)/B28*100</f>
        <v>-50</v>
      </c>
    </row>
    <row r="29" spans="1:5" s="184" customFormat="1" ht="21" customHeight="1">
      <c r="A29" s="213" t="s">
        <v>56</v>
      </c>
      <c r="B29" s="216">
        <f>SUM(B30:B34)</f>
        <v>10530</v>
      </c>
      <c r="C29" s="216">
        <f>SUM(C30:C34)</f>
        <v>11010</v>
      </c>
      <c r="D29" s="216">
        <f>SUM(D30:D34)</f>
        <v>480</v>
      </c>
      <c r="E29" s="202">
        <f t="shared" si="4"/>
        <v>4.5584045584045585</v>
      </c>
    </row>
    <row r="30" spans="1:5" s="184" customFormat="1" ht="21" customHeight="1">
      <c r="A30" s="217" t="s">
        <v>57</v>
      </c>
      <c r="B30" s="207">
        <f>+B7</f>
        <v>5800</v>
      </c>
      <c r="C30" s="207">
        <f>+C7</f>
        <v>6500</v>
      </c>
      <c r="D30" s="209">
        <f t="shared" si="2"/>
        <v>700</v>
      </c>
      <c r="E30" s="210">
        <f t="shared" si="4"/>
        <v>12.068965517241379</v>
      </c>
    </row>
    <row r="31" spans="1:5" s="184" customFormat="1" ht="22.5" customHeight="1">
      <c r="A31" s="217" t="s">
        <v>58</v>
      </c>
      <c r="B31" s="218">
        <f>B8*1.5</f>
        <v>3300</v>
      </c>
      <c r="C31" s="218">
        <f>C8*1.5</f>
        <v>3150</v>
      </c>
      <c r="D31" s="219">
        <f t="shared" si="2"/>
        <v>-150</v>
      </c>
      <c r="E31" s="210">
        <f t="shared" si="4"/>
        <v>-4.545454545454546</v>
      </c>
    </row>
    <row r="32" spans="1:5" s="185" customFormat="1" ht="22.5" customHeight="1">
      <c r="A32" s="217" t="s">
        <v>59</v>
      </c>
      <c r="B32" s="218">
        <f>B9*1.5</f>
        <v>720</v>
      </c>
      <c r="C32" s="218">
        <f>C9*1.5</f>
        <v>600</v>
      </c>
      <c r="D32" s="219">
        <f t="shared" si="2"/>
        <v>-120</v>
      </c>
      <c r="E32" s="210">
        <f t="shared" si="4"/>
        <v>-16.666666666666664</v>
      </c>
    </row>
    <row r="33" spans="1:5" s="184" customFormat="1" ht="21" customHeight="1">
      <c r="A33" s="217" t="s">
        <v>60</v>
      </c>
      <c r="B33" s="207">
        <v>60</v>
      </c>
      <c r="C33" s="207">
        <v>60</v>
      </c>
      <c r="D33" s="209">
        <f t="shared" si="2"/>
        <v>0</v>
      </c>
      <c r="E33" s="210">
        <f t="shared" si="4"/>
        <v>0</v>
      </c>
    </row>
    <row r="34" spans="1:5" s="185" customFormat="1" ht="18.75" customHeight="1">
      <c r="A34" s="217" t="s">
        <v>62</v>
      </c>
      <c r="B34" s="218">
        <v>650</v>
      </c>
      <c r="C34" s="218">
        <v>700</v>
      </c>
      <c r="D34" s="219">
        <f t="shared" si="2"/>
        <v>50</v>
      </c>
      <c r="E34" s="210">
        <f t="shared" si="4"/>
        <v>7.6923076923076925</v>
      </c>
    </row>
    <row r="35" spans="2:4" s="185" customFormat="1" ht="15.75">
      <c r="B35" s="220"/>
      <c r="C35" s="220"/>
      <c r="D35" s="221"/>
    </row>
    <row r="36" spans="2:4" s="185" customFormat="1" ht="15.75">
      <c r="B36" s="220"/>
      <c r="C36" s="220"/>
      <c r="D36" s="221"/>
    </row>
    <row r="37" spans="2:4" s="185" customFormat="1" ht="15.75">
      <c r="B37" s="220"/>
      <c r="C37" s="220"/>
      <c r="D37" s="221"/>
    </row>
    <row r="38" spans="2:4" s="185" customFormat="1" ht="15.75">
      <c r="B38" s="220"/>
      <c r="C38" s="220"/>
      <c r="D38" s="221"/>
    </row>
    <row r="39" spans="2:4" s="185" customFormat="1" ht="15.75">
      <c r="B39" s="220"/>
      <c r="C39" s="220"/>
      <c r="D39" s="221"/>
    </row>
    <row r="40" spans="2:4" s="185" customFormat="1" ht="15.75">
      <c r="B40" s="220"/>
      <c r="C40" s="220"/>
      <c r="D40" s="221"/>
    </row>
    <row r="41" spans="2:4" s="185" customFormat="1" ht="15.75">
      <c r="B41" s="220"/>
      <c r="C41" s="220"/>
      <c r="D41" s="221"/>
    </row>
    <row r="42" spans="2:4" s="185" customFormat="1" ht="15.75">
      <c r="B42" s="220"/>
      <c r="C42" s="220"/>
      <c r="D42" s="221"/>
    </row>
    <row r="43" spans="2:4" s="185" customFormat="1" ht="15.75">
      <c r="B43" s="220"/>
      <c r="C43" s="220"/>
      <c r="D43" s="221"/>
    </row>
    <row r="44" spans="2:4" s="185" customFormat="1" ht="15.75">
      <c r="B44" s="220"/>
      <c r="C44" s="220"/>
      <c r="D44" s="221"/>
    </row>
    <row r="45" spans="2:4" s="185" customFormat="1" ht="15.75">
      <c r="B45" s="220"/>
      <c r="C45" s="220"/>
      <c r="D45" s="221"/>
    </row>
    <row r="46" spans="2:4" s="185" customFormat="1" ht="15.75">
      <c r="B46" s="220"/>
      <c r="C46" s="220"/>
      <c r="D46" s="221"/>
    </row>
    <row r="47" spans="2:4" s="185" customFormat="1" ht="15.75">
      <c r="B47" s="220"/>
      <c r="C47" s="220"/>
      <c r="D47" s="221"/>
    </row>
    <row r="48" spans="2:4" s="185" customFormat="1" ht="15.75">
      <c r="B48" s="220"/>
      <c r="C48" s="220"/>
      <c r="D48" s="221"/>
    </row>
    <row r="49" spans="2:4" s="185" customFormat="1" ht="15.75">
      <c r="B49" s="220"/>
      <c r="C49" s="220"/>
      <c r="D49" s="221"/>
    </row>
    <row r="50" spans="2:4" s="185" customFormat="1" ht="15.75">
      <c r="B50" s="220"/>
      <c r="C50" s="220"/>
      <c r="D50" s="221"/>
    </row>
    <row r="51" spans="2:4" s="185" customFormat="1" ht="15.75">
      <c r="B51" s="220"/>
      <c r="C51" s="220"/>
      <c r="D51" s="221"/>
    </row>
    <row r="52" spans="2:4" s="185" customFormat="1" ht="15.75">
      <c r="B52" s="220"/>
      <c r="C52" s="220"/>
      <c r="D52" s="221"/>
    </row>
    <row r="53" spans="2:4" s="185" customFormat="1" ht="15.75">
      <c r="B53" s="220"/>
      <c r="C53" s="220"/>
      <c r="D53" s="221"/>
    </row>
    <row r="54" spans="2:4" s="185" customFormat="1" ht="15.75">
      <c r="B54" s="220"/>
      <c r="C54" s="220"/>
      <c r="D54" s="221"/>
    </row>
    <row r="55" spans="2:4" s="185" customFormat="1" ht="15.75">
      <c r="B55" s="220"/>
      <c r="C55" s="220"/>
      <c r="D55" s="221"/>
    </row>
    <row r="56" spans="2:4" s="185" customFormat="1" ht="15.75">
      <c r="B56" s="220"/>
      <c r="C56" s="220"/>
      <c r="D56" s="221"/>
    </row>
    <row r="57" spans="2:4" s="185" customFormat="1" ht="15.75">
      <c r="B57" s="220"/>
      <c r="C57" s="220"/>
      <c r="D57" s="221"/>
    </row>
    <row r="58" spans="2:4" s="185" customFormat="1" ht="15.75">
      <c r="B58" s="220"/>
      <c r="C58" s="220"/>
      <c r="D58" s="221"/>
    </row>
    <row r="59" spans="2:4" s="185" customFormat="1" ht="15.75">
      <c r="B59" s="220"/>
      <c r="C59" s="220"/>
      <c r="D59" s="221"/>
    </row>
    <row r="60" spans="2:4" s="185" customFormat="1" ht="15.75">
      <c r="B60" s="220"/>
      <c r="C60" s="220"/>
      <c r="D60" s="221"/>
    </row>
    <row r="61" spans="2:4" s="185" customFormat="1" ht="15.75">
      <c r="B61" s="220"/>
      <c r="C61" s="220"/>
      <c r="D61" s="221"/>
    </row>
    <row r="62" spans="2:4" s="185" customFormat="1" ht="15.75">
      <c r="B62" s="220"/>
      <c r="C62" s="220"/>
      <c r="D62" s="221"/>
    </row>
    <row r="63" spans="2:4" s="185" customFormat="1" ht="15.75">
      <c r="B63" s="220"/>
      <c r="C63" s="220"/>
      <c r="D63" s="221"/>
    </row>
    <row r="64" spans="2:4" s="185" customFormat="1" ht="15.75">
      <c r="B64" s="220"/>
      <c r="C64" s="220"/>
      <c r="D64" s="221"/>
    </row>
    <row r="65" spans="2:4" s="185" customFormat="1" ht="15.75">
      <c r="B65" s="220"/>
      <c r="C65" s="220"/>
      <c r="D65" s="221"/>
    </row>
    <row r="66" spans="2:4" s="185" customFormat="1" ht="15.75">
      <c r="B66" s="220"/>
      <c r="C66" s="220"/>
      <c r="D66" s="221"/>
    </row>
    <row r="67" spans="2:4" s="185" customFormat="1" ht="15.75">
      <c r="B67" s="220"/>
      <c r="C67" s="220"/>
      <c r="D67" s="221"/>
    </row>
    <row r="68" spans="2:4" s="185" customFormat="1" ht="15.75">
      <c r="B68" s="220"/>
      <c r="C68" s="220"/>
      <c r="D68" s="221"/>
    </row>
    <row r="69" spans="2:4" s="185" customFormat="1" ht="15.75">
      <c r="B69" s="220"/>
      <c r="C69" s="220"/>
      <c r="D69" s="221"/>
    </row>
    <row r="70" spans="2:4" s="185" customFormat="1" ht="15.75">
      <c r="B70" s="220"/>
      <c r="C70" s="220"/>
      <c r="D70" s="221"/>
    </row>
    <row r="71" spans="2:4" s="185" customFormat="1" ht="15.75">
      <c r="B71" s="220"/>
      <c r="C71" s="220"/>
      <c r="D71" s="221"/>
    </row>
    <row r="72" spans="2:4" s="185" customFormat="1" ht="15.75">
      <c r="B72" s="220"/>
      <c r="C72" s="220"/>
      <c r="D72" s="221"/>
    </row>
    <row r="73" spans="2:4" s="185" customFormat="1" ht="15.75">
      <c r="B73" s="220"/>
      <c r="C73" s="220"/>
      <c r="D73" s="221"/>
    </row>
    <row r="74" spans="2:4" s="185" customFormat="1" ht="15.75">
      <c r="B74" s="220"/>
      <c r="C74" s="220"/>
      <c r="D74" s="221"/>
    </row>
    <row r="75" spans="2:4" s="185" customFormat="1" ht="15.75">
      <c r="B75" s="220"/>
      <c r="C75" s="220"/>
      <c r="D75" s="221"/>
    </row>
    <row r="76" spans="2:4" s="185" customFormat="1" ht="15.75">
      <c r="B76" s="220"/>
      <c r="C76" s="220"/>
      <c r="D76" s="221"/>
    </row>
    <row r="77" spans="2:4" s="185" customFormat="1" ht="15.75">
      <c r="B77" s="220"/>
      <c r="C77" s="220"/>
      <c r="D77" s="221"/>
    </row>
    <row r="78" spans="2:4" s="185" customFormat="1" ht="15.75">
      <c r="B78" s="220"/>
      <c r="C78" s="220"/>
      <c r="D78" s="221"/>
    </row>
    <row r="79" spans="2:4" s="185" customFormat="1" ht="15.75">
      <c r="B79" s="220"/>
      <c r="C79" s="220"/>
      <c r="D79" s="221"/>
    </row>
    <row r="80" spans="2:4" s="185" customFormat="1" ht="15.75">
      <c r="B80" s="220"/>
      <c r="C80" s="220"/>
      <c r="D80" s="221"/>
    </row>
    <row r="81" spans="2:4" s="185" customFormat="1" ht="15.75">
      <c r="B81" s="220"/>
      <c r="C81" s="220"/>
      <c r="D81" s="221"/>
    </row>
    <row r="82" spans="2:4" s="185" customFormat="1" ht="15.75">
      <c r="B82" s="220"/>
      <c r="C82" s="220"/>
      <c r="D82" s="221"/>
    </row>
    <row r="83" spans="2:4" s="185" customFormat="1" ht="15.75">
      <c r="B83" s="220"/>
      <c r="C83" s="220"/>
      <c r="D83" s="221"/>
    </row>
    <row r="84" spans="2:4" s="185" customFormat="1" ht="15.75">
      <c r="B84" s="220"/>
      <c r="C84" s="220"/>
      <c r="D84" s="221"/>
    </row>
    <row r="85" spans="2:4" s="185" customFormat="1" ht="15.75">
      <c r="B85" s="220"/>
      <c r="C85" s="220"/>
      <c r="D85" s="221"/>
    </row>
    <row r="86" spans="2:4" s="185" customFormat="1" ht="15.75">
      <c r="B86" s="220"/>
      <c r="C86" s="220"/>
      <c r="D86" s="221"/>
    </row>
    <row r="87" spans="2:4" s="185" customFormat="1" ht="15.75">
      <c r="B87" s="220"/>
      <c r="C87" s="220"/>
      <c r="D87" s="221"/>
    </row>
    <row r="88" spans="2:4" s="185" customFormat="1" ht="15.75">
      <c r="B88" s="220"/>
      <c r="C88" s="220"/>
      <c r="D88" s="221"/>
    </row>
    <row r="89" spans="2:4" s="185" customFormat="1" ht="15.75">
      <c r="B89" s="220"/>
      <c r="C89" s="220"/>
      <c r="D89" s="221"/>
    </row>
    <row r="90" spans="2:4" s="185" customFormat="1" ht="15.75">
      <c r="B90" s="220"/>
      <c r="C90" s="220"/>
      <c r="D90" s="221"/>
    </row>
    <row r="91" spans="2:4" s="185" customFormat="1" ht="15.75">
      <c r="B91" s="220"/>
      <c r="C91" s="220"/>
      <c r="D91" s="221"/>
    </row>
    <row r="92" spans="2:4" s="185" customFormat="1" ht="15.75">
      <c r="B92" s="220"/>
      <c r="C92" s="220"/>
      <c r="D92" s="221"/>
    </row>
    <row r="93" spans="2:4" s="185" customFormat="1" ht="15.75">
      <c r="B93" s="220"/>
      <c r="C93" s="220"/>
      <c r="D93" s="221"/>
    </row>
    <row r="94" spans="2:4" s="185" customFormat="1" ht="15.75">
      <c r="B94" s="220"/>
      <c r="C94" s="220"/>
      <c r="D94" s="221"/>
    </row>
    <row r="95" spans="2:4" s="185" customFormat="1" ht="15.75">
      <c r="B95" s="220"/>
      <c r="C95" s="220"/>
      <c r="D95" s="221"/>
    </row>
    <row r="96" spans="2:4" s="185" customFormat="1" ht="15.75">
      <c r="B96" s="220"/>
      <c r="C96" s="220"/>
      <c r="D96" s="221"/>
    </row>
    <row r="97" spans="2:4" s="185" customFormat="1" ht="15.75">
      <c r="B97" s="220"/>
      <c r="C97" s="220"/>
      <c r="D97" s="221"/>
    </row>
    <row r="98" spans="2:4" s="185" customFormat="1" ht="15.75">
      <c r="B98" s="220"/>
      <c r="C98" s="220"/>
      <c r="D98" s="221"/>
    </row>
    <row r="99" spans="2:4" s="185" customFormat="1" ht="15.75">
      <c r="B99" s="220"/>
      <c r="C99" s="220"/>
      <c r="D99" s="221"/>
    </row>
    <row r="100" spans="2:4" s="185" customFormat="1" ht="15.75">
      <c r="B100" s="220"/>
      <c r="C100" s="220"/>
      <c r="D100" s="221"/>
    </row>
    <row r="101" spans="2:4" s="185" customFormat="1" ht="15.75">
      <c r="B101" s="220"/>
      <c r="C101" s="220"/>
      <c r="D101" s="221"/>
    </row>
    <row r="102" spans="2:4" s="185" customFormat="1" ht="15.75">
      <c r="B102" s="220"/>
      <c r="C102" s="220"/>
      <c r="D102" s="221"/>
    </row>
    <row r="103" spans="2:4" s="185" customFormat="1" ht="15.75">
      <c r="B103" s="220"/>
      <c r="C103" s="220"/>
      <c r="D103" s="221"/>
    </row>
    <row r="104" spans="2:4" s="185" customFormat="1" ht="15.75">
      <c r="B104" s="220"/>
      <c r="C104" s="220"/>
      <c r="D104" s="221"/>
    </row>
    <row r="105" spans="2:4" s="185" customFormat="1" ht="15.75">
      <c r="B105" s="220"/>
      <c r="C105" s="220"/>
      <c r="D105" s="221"/>
    </row>
    <row r="106" spans="2:4" s="185" customFormat="1" ht="15.75">
      <c r="B106" s="220"/>
      <c r="C106" s="220"/>
      <c r="D106" s="221"/>
    </row>
    <row r="107" spans="2:4" s="185" customFormat="1" ht="15.75">
      <c r="B107" s="220"/>
      <c r="C107" s="220"/>
      <c r="D107" s="221"/>
    </row>
    <row r="108" spans="2:4" s="185" customFormat="1" ht="15.75">
      <c r="B108" s="220"/>
      <c r="C108" s="220"/>
      <c r="D108" s="221"/>
    </row>
    <row r="109" spans="2:4" s="185" customFormat="1" ht="15.75">
      <c r="B109" s="220"/>
      <c r="C109" s="220"/>
      <c r="D109" s="221"/>
    </row>
    <row r="110" spans="2:4" s="185" customFormat="1" ht="15.75">
      <c r="B110" s="220"/>
      <c r="C110" s="220"/>
      <c r="D110" s="221"/>
    </row>
    <row r="111" spans="2:4" s="185" customFormat="1" ht="15.75">
      <c r="B111" s="220"/>
      <c r="C111" s="220"/>
      <c r="D111" s="221"/>
    </row>
    <row r="112" spans="2:4" s="185" customFormat="1" ht="15.75">
      <c r="B112" s="220"/>
      <c r="C112" s="220"/>
      <c r="D112" s="221"/>
    </row>
    <row r="113" spans="2:4" s="185" customFormat="1" ht="15.75">
      <c r="B113" s="220"/>
      <c r="C113" s="220"/>
      <c r="D113" s="221"/>
    </row>
    <row r="114" spans="2:4" s="185" customFormat="1" ht="15.75">
      <c r="B114" s="220"/>
      <c r="C114" s="220"/>
      <c r="D114" s="221"/>
    </row>
    <row r="115" spans="2:4" s="185" customFormat="1" ht="15.75">
      <c r="B115" s="220"/>
      <c r="C115" s="220"/>
      <c r="D115" s="221"/>
    </row>
    <row r="116" spans="2:4" s="185" customFormat="1" ht="15.75">
      <c r="B116" s="220"/>
      <c r="C116" s="220"/>
      <c r="D116" s="221"/>
    </row>
    <row r="117" spans="2:4" s="185" customFormat="1" ht="15.75">
      <c r="B117" s="220"/>
      <c r="C117" s="220"/>
      <c r="D117" s="221"/>
    </row>
    <row r="118" spans="2:4" s="185" customFormat="1" ht="15.75">
      <c r="B118" s="220"/>
      <c r="C118" s="220"/>
      <c r="D118" s="221"/>
    </row>
    <row r="119" spans="2:4" s="185" customFormat="1" ht="15.75">
      <c r="B119" s="220"/>
      <c r="C119" s="220"/>
      <c r="D119" s="221"/>
    </row>
    <row r="120" spans="2:4" s="185" customFormat="1" ht="15.75">
      <c r="B120" s="220"/>
      <c r="C120" s="220"/>
      <c r="D120" s="221"/>
    </row>
    <row r="121" spans="2:4" s="185" customFormat="1" ht="15.75">
      <c r="B121" s="220"/>
      <c r="C121" s="220"/>
      <c r="D121" s="221"/>
    </row>
    <row r="122" spans="2:4" s="185" customFormat="1" ht="15.75">
      <c r="B122" s="220"/>
      <c r="C122" s="220"/>
      <c r="D122" s="221"/>
    </row>
    <row r="123" spans="2:4" s="185" customFormat="1" ht="15.75">
      <c r="B123" s="220"/>
      <c r="C123" s="220"/>
      <c r="D123" s="221"/>
    </row>
    <row r="124" spans="2:4" s="185" customFormat="1" ht="15.75">
      <c r="B124" s="220"/>
      <c r="C124" s="220"/>
      <c r="D124" s="221"/>
    </row>
    <row r="125" spans="2:4" s="185" customFormat="1" ht="15.75">
      <c r="B125" s="220"/>
      <c r="C125" s="220"/>
      <c r="D125" s="221"/>
    </row>
    <row r="126" spans="2:4" s="185" customFormat="1" ht="15.75">
      <c r="B126" s="220"/>
      <c r="C126" s="220"/>
      <c r="D126" s="221"/>
    </row>
    <row r="127" spans="2:4" s="185" customFormat="1" ht="15.75">
      <c r="B127" s="220"/>
      <c r="C127" s="220"/>
      <c r="D127" s="221"/>
    </row>
    <row r="128" spans="2:4" s="185" customFormat="1" ht="15.75">
      <c r="B128" s="220"/>
      <c r="C128" s="220"/>
      <c r="D128" s="221"/>
    </row>
    <row r="129" spans="2:4" s="185" customFormat="1" ht="15.75">
      <c r="B129" s="220"/>
      <c r="C129" s="220"/>
      <c r="D129" s="221"/>
    </row>
    <row r="130" spans="2:4" s="185" customFormat="1" ht="15.75">
      <c r="B130" s="220"/>
      <c r="C130" s="220"/>
      <c r="D130" s="221"/>
    </row>
    <row r="131" spans="2:4" s="185" customFormat="1" ht="15.75">
      <c r="B131" s="220"/>
      <c r="C131" s="220"/>
      <c r="D131" s="221"/>
    </row>
    <row r="132" spans="2:4" s="185" customFormat="1" ht="15.75">
      <c r="B132" s="220"/>
      <c r="C132" s="220"/>
      <c r="D132" s="221"/>
    </row>
    <row r="133" spans="2:4" s="185" customFormat="1" ht="15.75">
      <c r="B133" s="220"/>
      <c r="C133" s="220"/>
      <c r="D133" s="221"/>
    </row>
    <row r="134" spans="2:4" s="185" customFormat="1" ht="15.75">
      <c r="B134" s="220"/>
      <c r="C134" s="220"/>
      <c r="D134" s="221"/>
    </row>
    <row r="135" spans="2:4" s="185" customFormat="1" ht="15.75">
      <c r="B135" s="220"/>
      <c r="C135" s="220"/>
      <c r="D135" s="221"/>
    </row>
    <row r="136" spans="2:4" s="185" customFormat="1" ht="15.75">
      <c r="B136" s="220"/>
      <c r="C136" s="220"/>
      <c r="D136" s="221"/>
    </row>
    <row r="137" spans="2:4" s="185" customFormat="1" ht="15.75">
      <c r="B137" s="220"/>
      <c r="C137" s="220"/>
      <c r="D137" s="221"/>
    </row>
    <row r="138" spans="2:4" s="185" customFormat="1" ht="15.75">
      <c r="B138" s="220"/>
      <c r="C138" s="220"/>
      <c r="D138" s="221"/>
    </row>
    <row r="139" spans="2:4" s="185" customFormat="1" ht="15.75">
      <c r="B139" s="220"/>
      <c r="C139" s="220"/>
      <c r="D139" s="221"/>
    </row>
    <row r="140" spans="2:4" s="185" customFormat="1" ht="15.75">
      <c r="B140" s="220"/>
      <c r="C140" s="220"/>
      <c r="D140" s="221"/>
    </row>
    <row r="141" spans="2:4" s="185" customFormat="1" ht="15.75">
      <c r="B141" s="220"/>
      <c r="C141" s="220"/>
      <c r="D141" s="221"/>
    </row>
    <row r="142" spans="2:4" s="185" customFormat="1" ht="15.75">
      <c r="B142" s="220"/>
      <c r="C142" s="220"/>
      <c r="D142" s="221"/>
    </row>
    <row r="143" spans="2:4" s="185" customFormat="1" ht="15.75">
      <c r="B143" s="220"/>
      <c r="C143" s="220"/>
      <c r="D143" s="221"/>
    </row>
    <row r="144" spans="2:4" s="185" customFormat="1" ht="15.75">
      <c r="B144" s="220"/>
      <c r="C144" s="220"/>
      <c r="D144" s="221"/>
    </row>
    <row r="145" spans="2:4" s="185" customFormat="1" ht="15.75">
      <c r="B145" s="220"/>
      <c r="C145" s="220"/>
      <c r="D145" s="221"/>
    </row>
    <row r="146" spans="2:4" s="185" customFormat="1" ht="15.75">
      <c r="B146" s="220"/>
      <c r="C146" s="220"/>
      <c r="D146" s="221"/>
    </row>
    <row r="147" spans="2:4" s="185" customFormat="1" ht="15.75">
      <c r="B147" s="220"/>
      <c r="C147" s="220"/>
      <c r="D147" s="221"/>
    </row>
    <row r="148" spans="2:4" s="185" customFormat="1" ht="15.75">
      <c r="B148" s="220"/>
      <c r="C148" s="220"/>
      <c r="D148" s="221"/>
    </row>
    <row r="149" spans="2:4" s="185" customFormat="1" ht="15.75">
      <c r="B149" s="220"/>
      <c r="C149" s="220"/>
      <c r="D149" s="221"/>
    </row>
    <row r="150" spans="2:4" s="185" customFormat="1" ht="15.75">
      <c r="B150" s="220"/>
      <c r="C150" s="220"/>
      <c r="D150" s="221"/>
    </row>
    <row r="151" spans="2:4" s="185" customFormat="1" ht="15.75">
      <c r="B151" s="220"/>
      <c r="C151" s="220"/>
      <c r="D151" s="221"/>
    </row>
    <row r="152" spans="2:4" s="185" customFormat="1" ht="15.75">
      <c r="B152" s="220"/>
      <c r="C152" s="220"/>
      <c r="D152" s="221"/>
    </row>
    <row r="153" spans="2:4" s="185" customFormat="1" ht="15.75">
      <c r="B153" s="220"/>
      <c r="C153" s="220"/>
      <c r="D153" s="221"/>
    </row>
    <row r="154" spans="2:4" s="185" customFormat="1" ht="15.75">
      <c r="B154" s="220"/>
      <c r="C154" s="220"/>
      <c r="D154" s="221"/>
    </row>
    <row r="155" spans="2:4" s="185" customFormat="1" ht="15.75">
      <c r="B155" s="220"/>
      <c r="C155" s="220"/>
      <c r="D155" s="221"/>
    </row>
    <row r="156" spans="2:4" s="185" customFormat="1" ht="15.75">
      <c r="B156" s="220"/>
      <c r="C156" s="220"/>
      <c r="D156" s="221"/>
    </row>
    <row r="157" spans="2:4" s="185" customFormat="1" ht="15.75">
      <c r="B157" s="220"/>
      <c r="C157" s="220"/>
      <c r="D157" s="221"/>
    </row>
    <row r="158" spans="2:4" s="185" customFormat="1" ht="15.75">
      <c r="B158" s="220"/>
      <c r="C158" s="220"/>
      <c r="D158" s="221"/>
    </row>
    <row r="159" spans="2:4" s="185" customFormat="1" ht="15.75">
      <c r="B159" s="220"/>
      <c r="C159" s="220"/>
      <c r="D159" s="221"/>
    </row>
    <row r="160" spans="2:4" s="185" customFormat="1" ht="15.75">
      <c r="B160" s="220"/>
      <c r="C160" s="220"/>
      <c r="D160" s="221"/>
    </row>
    <row r="161" spans="2:4" s="185" customFormat="1" ht="15.75">
      <c r="B161" s="220"/>
      <c r="C161" s="220"/>
      <c r="D161" s="221"/>
    </row>
    <row r="162" spans="2:4" s="185" customFormat="1" ht="15.75">
      <c r="B162" s="220"/>
      <c r="C162" s="220"/>
      <c r="D162" s="221"/>
    </row>
    <row r="163" spans="2:4" s="185" customFormat="1" ht="15.75">
      <c r="B163" s="220"/>
      <c r="C163" s="220"/>
      <c r="D163" s="221"/>
    </row>
    <row r="164" spans="2:4" s="185" customFormat="1" ht="15.75">
      <c r="B164" s="220"/>
      <c r="C164" s="220"/>
      <c r="D164" s="221"/>
    </row>
    <row r="165" spans="2:4" s="185" customFormat="1" ht="15.75">
      <c r="B165" s="220"/>
      <c r="C165" s="220"/>
      <c r="D165" s="221"/>
    </row>
    <row r="166" spans="2:4" s="185" customFormat="1" ht="15.75">
      <c r="B166" s="220"/>
      <c r="C166" s="220"/>
      <c r="D166" s="221"/>
    </row>
    <row r="167" spans="2:4" s="185" customFormat="1" ht="15.75">
      <c r="B167" s="220"/>
      <c r="C167" s="220"/>
      <c r="D167" s="221"/>
    </row>
    <row r="168" spans="2:4" s="185" customFormat="1" ht="15.75">
      <c r="B168" s="220"/>
      <c r="C168" s="220"/>
      <c r="D168" s="221"/>
    </row>
    <row r="169" spans="2:4" s="185" customFormat="1" ht="15.75">
      <c r="B169" s="220"/>
      <c r="C169" s="220"/>
      <c r="D169" s="221"/>
    </row>
    <row r="170" spans="2:4" s="185" customFormat="1" ht="15.75">
      <c r="B170" s="220"/>
      <c r="C170" s="220"/>
      <c r="D170" s="221"/>
    </row>
    <row r="171" spans="2:4" s="185" customFormat="1" ht="15.75">
      <c r="B171" s="220"/>
      <c r="C171" s="220"/>
      <c r="D171" s="221"/>
    </row>
    <row r="172" spans="2:4" s="185" customFormat="1" ht="15.75">
      <c r="B172" s="220"/>
      <c r="C172" s="220"/>
      <c r="D172" s="221"/>
    </row>
    <row r="173" spans="2:4" s="185" customFormat="1" ht="15.75">
      <c r="B173" s="220"/>
      <c r="C173" s="220"/>
      <c r="D173" s="221"/>
    </row>
    <row r="174" spans="2:4" s="185" customFormat="1" ht="15.75">
      <c r="B174" s="220"/>
      <c r="C174" s="220"/>
      <c r="D174" s="221"/>
    </row>
    <row r="175" spans="2:4" s="185" customFormat="1" ht="15.75">
      <c r="B175" s="220"/>
      <c r="C175" s="220"/>
      <c r="D175" s="221"/>
    </row>
    <row r="176" spans="2:4" s="185" customFormat="1" ht="15.75">
      <c r="B176" s="220"/>
      <c r="C176" s="220"/>
      <c r="D176" s="221"/>
    </row>
    <row r="177" spans="2:4" s="185" customFormat="1" ht="15.75">
      <c r="B177" s="220"/>
      <c r="C177" s="220"/>
      <c r="D177" s="221"/>
    </row>
    <row r="178" spans="2:4" s="185" customFormat="1" ht="15.75">
      <c r="B178" s="220"/>
      <c r="C178" s="220"/>
      <c r="D178" s="221"/>
    </row>
    <row r="179" spans="2:4" s="185" customFormat="1" ht="15.75">
      <c r="B179" s="220"/>
      <c r="C179" s="220"/>
      <c r="D179" s="221"/>
    </row>
    <row r="180" spans="2:4" s="185" customFormat="1" ht="15.75">
      <c r="B180" s="220"/>
      <c r="C180" s="220"/>
      <c r="D180" s="221"/>
    </row>
    <row r="181" spans="2:4" s="185" customFormat="1" ht="15.75">
      <c r="B181" s="220"/>
      <c r="C181" s="220"/>
      <c r="D181" s="221"/>
    </row>
    <row r="182" spans="2:4" s="185" customFormat="1" ht="15.75">
      <c r="B182" s="220"/>
      <c r="C182" s="220"/>
      <c r="D182" s="221"/>
    </row>
    <row r="183" spans="2:4" s="185" customFormat="1" ht="15.75">
      <c r="B183" s="220"/>
      <c r="C183" s="220"/>
      <c r="D183" s="221"/>
    </row>
    <row r="184" spans="2:4" s="185" customFormat="1" ht="15.75">
      <c r="B184" s="220"/>
      <c r="C184" s="220"/>
      <c r="D184" s="221"/>
    </row>
    <row r="185" spans="2:4" s="185" customFormat="1" ht="15.75">
      <c r="B185" s="220"/>
      <c r="C185" s="220"/>
      <c r="D185" s="221"/>
    </row>
    <row r="186" spans="2:4" s="185" customFormat="1" ht="15.75">
      <c r="B186" s="220"/>
      <c r="C186" s="220"/>
      <c r="D186" s="221"/>
    </row>
    <row r="187" spans="2:4" s="185" customFormat="1" ht="15.75">
      <c r="B187" s="220"/>
      <c r="C187" s="220"/>
      <c r="D187" s="221"/>
    </row>
    <row r="188" spans="2:4" s="185" customFormat="1" ht="15.75">
      <c r="B188" s="220"/>
      <c r="C188" s="220"/>
      <c r="D188" s="221"/>
    </row>
    <row r="189" spans="2:4" s="185" customFormat="1" ht="15.75">
      <c r="B189" s="220"/>
      <c r="C189" s="220"/>
      <c r="D189" s="221"/>
    </row>
    <row r="190" spans="2:4" s="185" customFormat="1" ht="15.75">
      <c r="B190" s="220"/>
      <c r="C190" s="220"/>
      <c r="D190" s="221"/>
    </row>
    <row r="191" spans="2:4" s="185" customFormat="1" ht="15.75">
      <c r="B191" s="220"/>
      <c r="C191" s="220"/>
      <c r="D191" s="221"/>
    </row>
    <row r="192" spans="2:4" s="185" customFormat="1" ht="15.75">
      <c r="B192" s="220"/>
      <c r="C192" s="220"/>
      <c r="D192" s="221"/>
    </row>
    <row r="193" spans="2:4" s="185" customFormat="1" ht="15.75">
      <c r="B193" s="220"/>
      <c r="C193" s="220"/>
      <c r="D193" s="221"/>
    </row>
    <row r="194" spans="2:4" s="185" customFormat="1" ht="15.75">
      <c r="B194" s="220"/>
      <c r="C194" s="220"/>
      <c r="D194" s="221"/>
    </row>
    <row r="195" spans="2:4" s="185" customFormat="1" ht="15.75">
      <c r="B195" s="220"/>
      <c r="C195" s="220"/>
      <c r="D195" s="221"/>
    </row>
    <row r="196" spans="2:4" s="185" customFormat="1" ht="15.75">
      <c r="B196" s="220"/>
      <c r="C196" s="220"/>
      <c r="D196" s="221"/>
    </row>
    <row r="197" spans="2:4" s="185" customFormat="1" ht="15.75">
      <c r="B197" s="220"/>
      <c r="C197" s="220"/>
      <c r="D197" s="221"/>
    </row>
    <row r="198" spans="2:4" s="185" customFormat="1" ht="15.75">
      <c r="B198" s="220"/>
      <c r="C198" s="220"/>
      <c r="D198" s="221"/>
    </row>
    <row r="199" spans="2:4" s="185" customFormat="1" ht="15.75">
      <c r="B199" s="220"/>
      <c r="C199" s="220"/>
      <c r="D199" s="221"/>
    </row>
    <row r="200" spans="2:4" s="185" customFormat="1" ht="15.75">
      <c r="B200" s="220"/>
      <c r="C200" s="220"/>
      <c r="D200" s="221"/>
    </row>
    <row r="201" spans="2:4" s="185" customFormat="1" ht="15.75">
      <c r="B201" s="220"/>
      <c r="C201" s="220"/>
      <c r="D201" s="221"/>
    </row>
    <row r="202" spans="2:4" s="185" customFormat="1" ht="15.75">
      <c r="B202" s="220"/>
      <c r="C202" s="220"/>
      <c r="D202" s="221"/>
    </row>
    <row r="203" spans="2:4" s="185" customFormat="1" ht="15.75">
      <c r="B203" s="220"/>
      <c r="C203" s="220"/>
      <c r="D203" s="221"/>
    </row>
    <row r="204" spans="2:4" s="185" customFormat="1" ht="15.75">
      <c r="B204" s="220"/>
      <c r="C204" s="220"/>
      <c r="D204" s="221"/>
    </row>
    <row r="205" spans="2:4" s="185" customFormat="1" ht="15.75">
      <c r="B205" s="220"/>
      <c r="C205" s="220"/>
      <c r="D205" s="221"/>
    </row>
    <row r="206" spans="2:4" s="185" customFormat="1" ht="15.75">
      <c r="B206" s="220"/>
      <c r="C206" s="220"/>
      <c r="D206" s="221"/>
    </row>
    <row r="207" spans="2:4" s="185" customFormat="1" ht="15.75">
      <c r="B207" s="220"/>
      <c r="C207" s="220"/>
      <c r="D207" s="221"/>
    </row>
    <row r="208" spans="2:4" s="185" customFormat="1" ht="15.75">
      <c r="B208" s="220"/>
      <c r="C208" s="220"/>
      <c r="D208" s="221"/>
    </row>
    <row r="209" spans="2:4" s="185" customFormat="1" ht="15.75">
      <c r="B209" s="220"/>
      <c r="C209" s="220"/>
      <c r="D209" s="221"/>
    </row>
    <row r="210" spans="2:4" s="185" customFormat="1" ht="15.75">
      <c r="B210" s="220"/>
      <c r="C210" s="220"/>
      <c r="D210" s="221"/>
    </row>
    <row r="211" spans="2:4" s="185" customFormat="1" ht="15.75">
      <c r="B211" s="220"/>
      <c r="C211" s="220"/>
      <c r="D211" s="221"/>
    </row>
    <row r="212" spans="2:4" s="185" customFormat="1" ht="15.75">
      <c r="B212" s="220"/>
      <c r="C212" s="220"/>
      <c r="D212" s="221"/>
    </row>
    <row r="213" spans="2:4" s="185" customFormat="1" ht="15.75">
      <c r="B213" s="220"/>
      <c r="C213" s="220"/>
      <c r="D213" s="221"/>
    </row>
    <row r="214" spans="2:4" s="185" customFormat="1" ht="15.75">
      <c r="B214" s="220"/>
      <c r="C214" s="220"/>
      <c r="D214" s="221"/>
    </row>
    <row r="215" spans="2:4" s="185" customFormat="1" ht="15.75">
      <c r="B215" s="220"/>
      <c r="C215" s="220"/>
      <c r="D215" s="221"/>
    </row>
    <row r="216" spans="2:4" s="185" customFormat="1" ht="15.75">
      <c r="B216" s="220"/>
      <c r="C216" s="220"/>
      <c r="D216" s="221"/>
    </row>
    <row r="217" spans="2:4" s="185" customFormat="1" ht="15.75">
      <c r="B217" s="220"/>
      <c r="C217" s="220"/>
      <c r="D217" s="221"/>
    </row>
    <row r="218" spans="2:4" s="185" customFormat="1" ht="15.75">
      <c r="B218" s="220"/>
      <c r="C218" s="220"/>
      <c r="D218" s="221"/>
    </row>
    <row r="219" spans="2:4" s="185" customFormat="1" ht="15.75">
      <c r="B219" s="220"/>
      <c r="C219" s="220"/>
      <c r="D219" s="221"/>
    </row>
    <row r="220" spans="2:4" s="185" customFormat="1" ht="15.75">
      <c r="B220" s="220"/>
      <c r="C220" s="220"/>
      <c r="D220" s="221"/>
    </row>
    <row r="221" spans="2:4" s="185" customFormat="1" ht="15.75">
      <c r="B221" s="220"/>
      <c r="C221" s="220"/>
      <c r="D221" s="221"/>
    </row>
    <row r="222" spans="2:4" s="185" customFormat="1" ht="15.75">
      <c r="B222" s="220"/>
      <c r="C222" s="220"/>
      <c r="D222" s="221"/>
    </row>
    <row r="223" spans="2:4" s="185" customFormat="1" ht="15.75">
      <c r="B223" s="220"/>
      <c r="C223" s="220"/>
      <c r="D223" s="221"/>
    </row>
    <row r="224" spans="2:4" s="185" customFormat="1" ht="15.75">
      <c r="B224" s="220"/>
      <c r="C224" s="220"/>
      <c r="D224" s="221"/>
    </row>
    <row r="225" spans="2:4" s="185" customFormat="1" ht="15.75">
      <c r="B225" s="220"/>
      <c r="C225" s="220"/>
      <c r="D225" s="221"/>
    </row>
    <row r="226" spans="2:4" s="185" customFormat="1" ht="15.75">
      <c r="B226" s="220"/>
      <c r="C226" s="220"/>
      <c r="D226" s="221"/>
    </row>
    <row r="227" spans="2:4" s="185" customFormat="1" ht="15.75">
      <c r="B227" s="220"/>
      <c r="C227" s="220"/>
      <c r="D227" s="221"/>
    </row>
    <row r="228" spans="2:4" s="185" customFormat="1" ht="15.75">
      <c r="B228" s="220"/>
      <c r="C228" s="220"/>
      <c r="D228" s="221"/>
    </row>
    <row r="229" spans="2:4" s="185" customFormat="1" ht="15.75">
      <c r="B229" s="220"/>
      <c r="C229" s="220"/>
      <c r="D229" s="221"/>
    </row>
    <row r="230" spans="2:4" s="185" customFormat="1" ht="15.75">
      <c r="B230" s="220"/>
      <c r="C230" s="220"/>
      <c r="D230" s="221"/>
    </row>
    <row r="231" spans="2:4" s="185" customFormat="1" ht="15.75">
      <c r="B231" s="220"/>
      <c r="C231" s="220"/>
      <c r="D231" s="221"/>
    </row>
    <row r="232" spans="2:4" s="185" customFormat="1" ht="15.75">
      <c r="B232" s="220"/>
      <c r="C232" s="220"/>
      <c r="D232" s="221"/>
    </row>
    <row r="233" spans="2:4" s="185" customFormat="1" ht="15.75">
      <c r="B233" s="220"/>
      <c r="C233" s="220"/>
      <c r="D233" s="221"/>
    </row>
    <row r="234" spans="2:4" s="185" customFormat="1" ht="15.75">
      <c r="B234" s="220"/>
      <c r="C234" s="220"/>
      <c r="D234" s="221"/>
    </row>
    <row r="235" spans="2:4" s="185" customFormat="1" ht="15.75">
      <c r="B235" s="220"/>
      <c r="C235" s="220"/>
      <c r="D235" s="221"/>
    </row>
    <row r="236" spans="2:4" s="185" customFormat="1" ht="15.75">
      <c r="B236" s="220"/>
      <c r="C236" s="220"/>
      <c r="D236" s="221"/>
    </row>
    <row r="237" spans="2:4" s="185" customFormat="1" ht="15.75">
      <c r="B237" s="220"/>
      <c r="C237" s="220"/>
      <c r="D237" s="221"/>
    </row>
    <row r="238" spans="2:4" s="185" customFormat="1" ht="15.75">
      <c r="B238" s="220"/>
      <c r="C238" s="220"/>
      <c r="D238" s="221"/>
    </row>
    <row r="239" spans="2:4" s="185" customFormat="1" ht="15.75">
      <c r="B239" s="220"/>
      <c r="C239" s="220"/>
      <c r="D239" s="221"/>
    </row>
    <row r="240" spans="2:4" s="185" customFormat="1" ht="15.75">
      <c r="B240" s="220"/>
      <c r="C240" s="220"/>
      <c r="D240" s="221"/>
    </row>
    <row r="241" spans="2:4" s="185" customFormat="1" ht="15.75">
      <c r="B241" s="220"/>
      <c r="C241" s="220"/>
      <c r="D241" s="221"/>
    </row>
    <row r="242" spans="2:4" s="185" customFormat="1" ht="15.75">
      <c r="B242" s="220"/>
      <c r="C242" s="220"/>
      <c r="D242" s="221"/>
    </row>
    <row r="243" spans="2:4" s="185" customFormat="1" ht="15.75">
      <c r="B243" s="220"/>
      <c r="C243" s="220"/>
      <c r="D243" s="221"/>
    </row>
    <row r="244" spans="2:4" s="185" customFormat="1" ht="15.75">
      <c r="B244" s="220"/>
      <c r="C244" s="220"/>
      <c r="D244" s="221"/>
    </row>
    <row r="245" spans="2:4" s="185" customFormat="1" ht="15.75">
      <c r="B245" s="220"/>
      <c r="C245" s="220"/>
      <c r="D245" s="221"/>
    </row>
    <row r="246" spans="2:4" s="185" customFormat="1" ht="15.75">
      <c r="B246" s="220"/>
      <c r="C246" s="220"/>
      <c r="D246" s="221"/>
    </row>
    <row r="247" spans="2:4" s="185" customFormat="1" ht="15.75">
      <c r="B247" s="220"/>
      <c r="C247" s="220"/>
      <c r="D247" s="221"/>
    </row>
    <row r="248" spans="2:4" s="185" customFormat="1" ht="15.75">
      <c r="B248" s="220"/>
      <c r="C248" s="220"/>
      <c r="D248" s="221"/>
    </row>
    <row r="249" spans="2:4" s="185" customFormat="1" ht="15.75">
      <c r="B249" s="220"/>
      <c r="C249" s="220"/>
      <c r="D249" s="221"/>
    </row>
    <row r="250" spans="2:4" s="185" customFormat="1" ht="15.75">
      <c r="B250" s="220"/>
      <c r="C250" s="220"/>
      <c r="D250" s="221"/>
    </row>
    <row r="251" spans="2:4" s="185" customFormat="1" ht="15.75">
      <c r="B251" s="220"/>
      <c r="C251" s="220"/>
      <c r="D251" s="221"/>
    </row>
    <row r="252" spans="2:4" s="185" customFormat="1" ht="15.75">
      <c r="B252" s="220"/>
      <c r="C252" s="220"/>
      <c r="D252" s="221"/>
    </row>
    <row r="253" spans="2:4" s="185" customFormat="1" ht="15.75">
      <c r="B253" s="220"/>
      <c r="C253" s="220"/>
      <c r="D253" s="221"/>
    </row>
    <row r="254" spans="2:4" s="185" customFormat="1" ht="15.75">
      <c r="B254" s="220"/>
      <c r="C254" s="220"/>
      <c r="D254" s="221"/>
    </row>
    <row r="255" spans="2:4" s="185" customFormat="1" ht="15.75">
      <c r="B255" s="220"/>
      <c r="C255" s="220"/>
      <c r="D255" s="221"/>
    </row>
    <row r="256" spans="2:4" s="185" customFormat="1" ht="15.75">
      <c r="B256" s="220"/>
      <c r="C256" s="220"/>
      <c r="D256" s="221"/>
    </row>
    <row r="257" spans="2:4" s="185" customFormat="1" ht="15.75">
      <c r="B257" s="220"/>
      <c r="C257" s="220"/>
      <c r="D257" s="221"/>
    </row>
    <row r="258" spans="2:4" s="185" customFormat="1" ht="15.75">
      <c r="B258" s="220"/>
      <c r="C258" s="220"/>
      <c r="D258" s="221"/>
    </row>
    <row r="259" spans="2:4" s="185" customFormat="1" ht="15.75">
      <c r="B259" s="220"/>
      <c r="C259" s="220"/>
      <c r="D259" s="221"/>
    </row>
    <row r="260" spans="2:4" s="185" customFormat="1" ht="15.75">
      <c r="B260" s="220"/>
      <c r="C260" s="220"/>
      <c r="D260" s="221"/>
    </row>
    <row r="261" spans="2:4" s="185" customFormat="1" ht="15.75">
      <c r="B261" s="220"/>
      <c r="C261" s="220"/>
      <c r="D261" s="221"/>
    </row>
    <row r="262" spans="2:4" s="185" customFormat="1" ht="15.75">
      <c r="B262" s="220"/>
      <c r="C262" s="220"/>
      <c r="D262" s="221"/>
    </row>
    <row r="263" spans="2:4" s="185" customFormat="1" ht="15.75">
      <c r="B263" s="220"/>
      <c r="C263" s="220"/>
      <c r="D263" s="221"/>
    </row>
    <row r="264" spans="2:4" s="185" customFormat="1" ht="15.75">
      <c r="B264" s="220"/>
      <c r="C264" s="220"/>
      <c r="D264" s="221"/>
    </row>
    <row r="265" spans="2:4" s="185" customFormat="1" ht="15.75">
      <c r="B265" s="220"/>
      <c r="C265" s="220"/>
      <c r="D265" s="221"/>
    </row>
    <row r="266" spans="2:4" s="185" customFormat="1" ht="15.75">
      <c r="B266" s="220"/>
      <c r="C266" s="220"/>
      <c r="D266" s="221"/>
    </row>
    <row r="267" spans="2:4" s="185" customFormat="1" ht="15.75">
      <c r="B267" s="220"/>
      <c r="C267" s="220"/>
      <c r="D267" s="221"/>
    </row>
    <row r="268" spans="2:4" s="185" customFormat="1" ht="15.75">
      <c r="B268" s="220"/>
      <c r="C268" s="220"/>
      <c r="D268" s="221"/>
    </row>
    <row r="269" spans="2:4" s="185" customFormat="1" ht="15.75">
      <c r="B269" s="220"/>
      <c r="C269" s="220"/>
      <c r="D269" s="221"/>
    </row>
    <row r="270" spans="2:4" s="185" customFormat="1" ht="15.75">
      <c r="B270" s="220"/>
      <c r="C270" s="220"/>
      <c r="D270" s="221"/>
    </row>
    <row r="271" spans="2:4" s="185" customFormat="1" ht="15.75">
      <c r="B271" s="220"/>
      <c r="C271" s="220"/>
      <c r="D271" s="221"/>
    </row>
    <row r="272" spans="2:4" s="185" customFormat="1" ht="15.75">
      <c r="B272" s="220"/>
      <c r="C272" s="220"/>
      <c r="D272" s="221"/>
    </row>
    <row r="273" spans="2:4" s="185" customFormat="1" ht="15.75">
      <c r="B273" s="220"/>
      <c r="C273" s="220"/>
      <c r="D273" s="221"/>
    </row>
    <row r="274" spans="2:4" s="185" customFormat="1" ht="15.75">
      <c r="B274" s="220"/>
      <c r="C274" s="220"/>
      <c r="D274" s="221"/>
    </row>
    <row r="275" spans="2:4" s="185" customFormat="1" ht="15.75">
      <c r="B275" s="220"/>
      <c r="C275" s="220"/>
      <c r="D275" s="221"/>
    </row>
    <row r="276" spans="2:4" s="185" customFormat="1" ht="15.75">
      <c r="B276" s="220"/>
      <c r="C276" s="220"/>
      <c r="D276" s="221"/>
    </row>
    <row r="277" spans="2:4" s="185" customFormat="1" ht="15.75">
      <c r="B277" s="220"/>
      <c r="C277" s="220"/>
      <c r="D277" s="221"/>
    </row>
    <row r="278" spans="2:4" s="185" customFormat="1" ht="15.75">
      <c r="B278" s="220"/>
      <c r="C278" s="220"/>
      <c r="D278" s="221"/>
    </row>
    <row r="279" spans="2:4" s="185" customFormat="1" ht="15.75">
      <c r="B279" s="220"/>
      <c r="C279" s="220"/>
      <c r="D279" s="221"/>
    </row>
    <row r="280" spans="2:4" s="185" customFormat="1" ht="15.75">
      <c r="B280" s="220"/>
      <c r="C280" s="220"/>
      <c r="D280" s="221"/>
    </row>
    <row r="281" spans="2:4" s="185" customFormat="1" ht="15.75">
      <c r="B281" s="220"/>
      <c r="C281" s="220"/>
      <c r="D281" s="221"/>
    </row>
    <row r="282" spans="2:4" s="185" customFormat="1" ht="15.75">
      <c r="B282" s="220"/>
      <c r="C282" s="220"/>
      <c r="D282" s="221"/>
    </row>
    <row r="283" spans="2:4" s="185" customFormat="1" ht="15.75">
      <c r="B283" s="220"/>
      <c r="C283" s="220"/>
      <c r="D283" s="221"/>
    </row>
    <row r="284" spans="2:4" s="185" customFormat="1" ht="15.75">
      <c r="B284" s="220"/>
      <c r="C284" s="220"/>
      <c r="D284" s="221"/>
    </row>
    <row r="285" spans="2:4" s="185" customFormat="1" ht="15.75">
      <c r="B285" s="220"/>
      <c r="C285" s="220"/>
      <c r="D285" s="221"/>
    </row>
    <row r="286" spans="2:4" s="185" customFormat="1" ht="15.75">
      <c r="B286" s="220"/>
      <c r="C286" s="220"/>
      <c r="D286" s="221"/>
    </row>
    <row r="287" spans="2:4" s="185" customFormat="1" ht="15.75">
      <c r="B287" s="220"/>
      <c r="C287" s="220"/>
      <c r="D287" s="221"/>
    </row>
    <row r="288" spans="2:4" s="185" customFormat="1" ht="15.75">
      <c r="B288" s="220"/>
      <c r="C288" s="220"/>
      <c r="D288" s="221"/>
    </row>
    <row r="289" spans="2:4" s="185" customFormat="1" ht="15.75">
      <c r="B289" s="220"/>
      <c r="C289" s="220"/>
      <c r="D289" s="221"/>
    </row>
    <row r="290" spans="2:4" s="185" customFormat="1" ht="15.75">
      <c r="B290" s="220"/>
      <c r="C290" s="220"/>
      <c r="D290" s="221"/>
    </row>
    <row r="291" spans="2:4" s="185" customFormat="1" ht="15.75">
      <c r="B291" s="220"/>
      <c r="C291" s="220"/>
      <c r="D291" s="221"/>
    </row>
    <row r="292" spans="2:4" s="185" customFormat="1" ht="15.75">
      <c r="B292" s="220"/>
      <c r="C292" s="220"/>
      <c r="D292" s="221"/>
    </row>
    <row r="293" spans="2:4" s="185" customFormat="1" ht="15.75">
      <c r="B293" s="220"/>
      <c r="C293" s="220"/>
      <c r="D293" s="221"/>
    </row>
    <row r="294" spans="2:4" s="185" customFormat="1" ht="15.75">
      <c r="B294" s="220"/>
      <c r="C294" s="220"/>
      <c r="D294" s="221"/>
    </row>
    <row r="295" spans="2:4" s="185" customFormat="1" ht="15.75">
      <c r="B295" s="220"/>
      <c r="C295" s="220"/>
      <c r="D295" s="221"/>
    </row>
    <row r="296" spans="2:4" s="185" customFormat="1" ht="15.75">
      <c r="B296" s="220"/>
      <c r="C296" s="220"/>
      <c r="D296" s="221"/>
    </row>
    <row r="297" spans="2:4" s="185" customFormat="1" ht="15.75">
      <c r="B297" s="220"/>
      <c r="C297" s="220"/>
      <c r="D297" s="221"/>
    </row>
    <row r="298" spans="2:4" s="185" customFormat="1" ht="15.75">
      <c r="B298" s="220"/>
      <c r="C298" s="220"/>
      <c r="D298" s="221"/>
    </row>
    <row r="299" spans="2:4" s="185" customFormat="1" ht="15.75">
      <c r="B299" s="220"/>
      <c r="C299" s="220"/>
      <c r="D299" s="221"/>
    </row>
    <row r="300" spans="2:4" s="185" customFormat="1" ht="15.75">
      <c r="B300" s="220"/>
      <c r="C300" s="220"/>
      <c r="D300" s="221"/>
    </row>
    <row r="301" spans="2:4" s="185" customFormat="1" ht="15.75">
      <c r="B301" s="220"/>
      <c r="C301" s="220"/>
      <c r="D301" s="221"/>
    </row>
    <row r="302" spans="2:4" s="185" customFormat="1" ht="15.75">
      <c r="B302" s="220"/>
      <c r="C302" s="220"/>
      <c r="D302" s="221"/>
    </row>
    <row r="303" spans="2:4" s="185" customFormat="1" ht="15.75">
      <c r="B303" s="220"/>
      <c r="C303" s="220"/>
      <c r="D303" s="221"/>
    </row>
    <row r="304" spans="2:4" s="185" customFormat="1" ht="15.75">
      <c r="B304" s="220"/>
      <c r="C304" s="220"/>
      <c r="D304" s="221"/>
    </row>
    <row r="305" spans="2:4" s="185" customFormat="1" ht="15.75">
      <c r="B305" s="220"/>
      <c r="C305" s="220"/>
      <c r="D305" s="221"/>
    </row>
    <row r="306" spans="2:4" s="185" customFormat="1" ht="15.75">
      <c r="B306" s="220"/>
      <c r="C306" s="220"/>
      <c r="D306" s="221"/>
    </row>
    <row r="307" spans="2:4" s="185" customFormat="1" ht="15.75">
      <c r="B307" s="220"/>
      <c r="C307" s="220"/>
      <c r="D307" s="221"/>
    </row>
    <row r="308" spans="2:4" s="185" customFormat="1" ht="15.75">
      <c r="B308" s="220"/>
      <c r="C308" s="220"/>
      <c r="D308" s="221"/>
    </row>
    <row r="309" spans="2:4" s="185" customFormat="1" ht="15.75">
      <c r="B309" s="220"/>
      <c r="C309" s="220"/>
      <c r="D309" s="221"/>
    </row>
    <row r="310" spans="2:4" s="185" customFormat="1" ht="15.75">
      <c r="B310" s="220"/>
      <c r="C310" s="220"/>
      <c r="D310" s="221"/>
    </row>
    <row r="311" spans="2:4" s="185" customFormat="1" ht="15.75">
      <c r="B311" s="220"/>
      <c r="C311" s="220"/>
      <c r="D311" s="221"/>
    </row>
    <row r="312" spans="2:4" s="185" customFormat="1" ht="15.75">
      <c r="B312" s="220"/>
      <c r="C312" s="220"/>
      <c r="D312" s="221"/>
    </row>
    <row r="313" spans="2:4" s="185" customFormat="1" ht="15.75">
      <c r="B313" s="220"/>
      <c r="C313" s="220"/>
      <c r="D313" s="221"/>
    </row>
    <row r="314" spans="2:4" s="185" customFormat="1" ht="15.75">
      <c r="B314" s="220"/>
      <c r="C314" s="220"/>
      <c r="D314" s="221"/>
    </row>
    <row r="315" spans="2:4" s="185" customFormat="1" ht="15.75">
      <c r="B315" s="220"/>
      <c r="C315" s="220"/>
      <c r="D315" s="221"/>
    </row>
    <row r="316" spans="2:4" s="185" customFormat="1" ht="15.75">
      <c r="B316" s="220"/>
      <c r="C316" s="220"/>
      <c r="D316" s="221"/>
    </row>
    <row r="317" spans="2:4" s="185" customFormat="1" ht="15.75">
      <c r="B317" s="220"/>
      <c r="C317" s="220"/>
      <c r="D317" s="221"/>
    </row>
    <row r="318" spans="2:4" s="185" customFormat="1" ht="15.75">
      <c r="B318" s="220"/>
      <c r="C318" s="220"/>
      <c r="D318" s="221"/>
    </row>
    <row r="319" spans="2:4" s="185" customFormat="1" ht="15.75">
      <c r="B319" s="220"/>
      <c r="C319" s="220"/>
      <c r="D319" s="221"/>
    </row>
    <row r="320" spans="2:4" s="185" customFormat="1" ht="15.75">
      <c r="B320" s="220"/>
      <c r="C320" s="220"/>
      <c r="D320" s="221"/>
    </row>
    <row r="321" spans="2:4" s="185" customFormat="1" ht="15.75">
      <c r="B321" s="220"/>
      <c r="C321" s="220"/>
      <c r="D321" s="221"/>
    </row>
    <row r="322" spans="2:4" s="185" customFormat="1" ht="15.75">
      <c r="B322" s="220"/>
      <c r="C322" s="220"/>
      <c r="D322" s="221"/>
    </row>
    <row r="323" spans="2:4" s="185" customFormat="1" ht="15.75">
      <c r="B323" s="220"/>
      <c r="C323" s="220"/>
      <c r="D323" s="221"/>
    </row>
    <row r="324" spans="2:4" s="185" customFormat="1" ht="15.75">
      <c r="B324" s="220"/>
      <c r="C324" s="220"/>
      <c r="D324" s="221"/>
    </row>
    <row r="325" spans="2:4" s="185" customFormat="1" ht="15.75">
      <c r="B325" s="220"/>
      <c r="C325" s="220"/>
      <c r="D325" s="221"/>
    </row>
    <row r="326" spans="2:4" s="185" customFormat="1" ht="15.75">
      <c r="B326" s="220"/>
      <c r="C326" s="220"/>
      <c r="D326" s="221"/>
    </row>
    <row r="327" spans="2:4" s="185" customFormat="1" ht="15.75">
      <c r="B327" s="220"/>
      <c r="C327" s="220"/>
      <c r="D327" s="221"/>
    </row>
    <row r="328" spans="2:4" s="185" customFormat="1" ht="15.75">
      <c r="B328" s="220"/>
      <c r="C328" s="220"/>
      <c r="D328" s="221"/>
    </row>
    <row r="329" spans="2:4" s="185" customFormat="1" ht="15.75">
      <c r="B329" s="220"/>
      <c r="C329" s="220"/>
      <c r="D329" s="221"/>
    </row>
    <row r="330" spans="2:4" s="185" customFormat="1" ht="15.75">
      <c r="B330" s="220"/>
      <c r="C330" s="220"/>
      <c r="D330" s="221"/>
    </row>
    <row r="331" spans="2:4" s="185" customFormat="1" ht="15.75">
      <c r="B331" s="220"/>
      <c r="C331" s="220"/>
      <c r="D331" s="221"/>
    </row>
    <row r="332" spans="2:4" s="185" customFormat="1" ht="15.75">
      <c r="B332" s="220"/>
      <c r="C332" s="220"/>
      <c r="D332" s="221"/>
    </row>
    <row r="333" spans="2:4" s="185" customFormat="1" ht="15.75">
      <c r="B333" s="220"/>
      <c r="C333" s="220"/>
      <c r="D333" s="221"/>
    </row>
    <row r="334" spans="2:4" s="185" customFormat="1" ht="15.75">
      <c r="B334" s="220"/>
      <c r="C334" s="220"/>
      <c r="D334" s="221"/>
    </row>
    <row r="335" spans="2:4" s="185" customFormat="1" ht="15.75">
      <c r="B335" s="220"/>
      <c r="C335" s="220"/>
      <c r="D335" s="221"/>
    </row>
    <row r="336" spans="2:4" s="185" customFormat="1" ht="15.75">
      <c r="B336" s="220"/>
      <c r="C336" s="220"/>
      <c r="D336" s="221"/>
    </row>
    <row r="337" spans="2:4" s="185" customFormat="1" ht="15.75">
      <c r="B337" s="220"/>
      <c r="C337" s="220"/>
      <c r="D337" s="221"/>
    </row>
    <row r="338" spans="2:4" s="185" customFormat="1" ht="15.75">
      <c r="B338" s="220"/>
      <c r="C338" s="220"/>
      <c r="D338" s="221"/>
    </row>
    <row r="339" spans="2:4" s="185" customFormat="1" ht="15.75">
      <c r="B339" s="220"/>
      <c r="C339" s="220"/>
      <c r="D339" s="221"/>
    </row>
    <row r="340" spans="2:4" s="185" customFormat="1" ht="15.75">
      <c r="B340" s="220"/>
      <c r="C340" s="220"/>
      <c r="D340" s="221"/>
    </row>
    <row r="341" spans="2:4" s="185" customFormat="1" ht="15.75">
      <c r="B341" s="220"/>
      <c r="C341" s="220"/>
      <c r="D341" s="221"/>
    </row>
    <row r="342" spans="2:4" s="185" customFormat="1" ht="15.75">
      <c r="B342" s="220"/>
      <c r="C342" s="220"/>
      <c r="D342" s="221"/>
    </row>
    <row r="343" spans="2:4" s="185" customFormat="1" ht="15.75">
      <c r="B343" s="220"/>
      <c r="C343" s="220"/>
      <c r="D343" s="221"/>
    </row>
    <row r="344" spans="2:4" s="185" customFormat="1" ht="15.75">
      <c r="B344" s="220"/>
      <c r="C344" s="220"/>
      <c r="D344" s="221"/>
    </row>
    <row r="345" spans="2:4" s="185" customFormat="1" ht="15.75">
      <c r="B345" s="220"/>
      <c r="C345" s="220"/>
      <c r="D345" s="221"/>
    </row>
    <row r="346" spans="2:4" s="185" customFormat="1" ht="15.75">
      <c r="B346" s="220"/>
      <c r="C346" s="220"/>
      <c r="D346" s="221"/>
    </row>
    <row r="347" spans="2:4" s="185" customFormat="1" ht="15.75">
      <c r="B347" s="220"/>
      <c r="C347" s="220"/>
      <c r="D347" s="221"/>
    </row>
    <row r="348" spans="2:4" s="185" customFormat="1" ht="15.75">
      <c r="B348" s="220"/>
      <c r="C348" s="220"/>
      <c r="D348" s="221"/>
    </row>
    <row r="349" spans="2:4" s="185" customFormat="1" ht="15.75">
      <c r="B349" s="220"/>
      <c r="C349" s="220"/>
      <c r="D349" s="221"/>
    </row>
    <row r="350" spans="2:4" s="185" customFormat="1" ht="15.75">
      <c r="B350" s="220"/>
      <c r="C350" s="220"/>
      <c r="D350" s="221"/>
    </row>
    <row r="351" spans="2:4" s="185" customFormat="1" ht="15.75">
      <c r="B351" s="220"/>
      <c r="C351" s="220"/>
      <c r="D351" s="221"/>
    </row>
    <row r="352" spans="2:4" s="185" customFormat="1" ht="15.75">
      <c r="B352" s="220"/>
      <c r="C352" s="220"/>
      <c r="D352" s="221"/>
    </row>
    <row r="353" spans="2:4" s="185" customFormat="1" ht="15.75">
      <c r="B353" s="220"/>
      <c r="C353" s="220"/>
      <c r="D353" s="221"/>
    </row>
    <row r="354" spans="2:4" s="185" customFormat="1" ht="15.75">
      <c r="B354" s="220"/>
      <c r="C354" s="220"/>
      <c r="D354" s="221"/>
    </row>
    <row r="355" spans="2:4" s="185" customFormat="1" ht="15.75">
      <c r="B355" s="220"/>
      <c r="C355" s="220"/>
      <c r="D355" s="221"/>
    </row>
    <row r="356" spans="2:4" s="185" customFormat="1" ht="15.75">
      <c r="B356" s="220"/>
      <c r="C356" s="220"/>
      <c r="D356" s="221"/>
    </row>
    <row r="357" spans="2:4" s="185" customFormat="1" ht="15.75">
      <c r="B357" s="220"/>
      <c r="C357" s="220"/>
      <c r="D357" s="221"/>
    </row>
    <row r="358" spans="2:4" s="185" customFormat="1" ht="15.75">
      <c r="B358" s="220"/>
      <c r="C358" s="220"/>
      <c r="D358" s="221"/>
    </row>
    <row r="359" spans="2:4" s="185" customFormat="1" ht="15.75">
      <c r="B359" s="220"/>
      <c r="C359" s="220"/>
      <c r="D359" s="221"/>
    </row>
    <row r="360" spans="2:4" s="185" customFormat="1" ht="15.75">
      <c r="B360" s="220"/>
      <c r="C360" s="220"/>
      <c r="D360" s="221"/>
    </row>
    <row r="361" spans="2:4" s="185" customFormat="1" ht="15.75">
      <c r="B361" s="220"/>
      <c r="C361" s="220"/>
      <c r="D361" s="221"/>
    </row>
    <row r="362" spans="2:4" s="185" customFormat="1" ht="15.75">
      <c r="B362" s="220"/>
      <c r="C362" s="220"/>
      <c r="D362" s="221"/>
    </row>
    <row r="363" spans="2:4" s="185" customFormat="1" ht="15.75">
      <c r="B363" s="220"/>
      <c r="C363" s="220"/>
      <c r="D363" s="221"/>
    </row>
    <row r="364" spans="2:4" s="185" customFormat="1" ht="15.75">
      <c r="B364" s="220"/>
      <c r="C364" s="220"/>
      <c r="D364" s="221"/>
    </row>
    <row r="365" spans="2:4" s="185" customFormat="1" ht="15.75">
      <c r="B365" s="220"/>
      <c r="C365" s="220"/>
      <c r="D365" s="221"/>
    </row>
    <row r="366" spans="2:4" s="185" customFormat="1" ht="15.75">
      <c r="B366" s="220"/>
      <c r="C366" s="220"/>
      <c r="D366" s="221"/>
    </row>
    <row r="367" spans="2:4" s="185" customFormat="1" ht="15.75">
      <c r="B367" s="220"/>
      <c r="C367" s="220"/>
      <c r="D367" s="221"/>
    </row>
    <row r="368" spans="2:4" s="185" customFormat="1" ht="15.75">
      <c r="B368" s="220"/>
      <c r="C368" s="220"/>
      <c r="D368" s="221"/>
    </row>
    <row r="369" spans="2:4" s="185" customFormat="1" ht="15.75">
      <c r="B369" s="220"/>
      <c r="C369" s="220"/>
      <c r="D369" s="221"/>
    </row>
    <row r="370" spans="2:4" s="185" customFormat="1" ht="15.75">
      <c r="B370" s="220"/>
      <c r="C370" s="220"/>
      <c r="D370" s="221"/>
    </row>
    <row r="371" spans="2:4" s="185" customFormat="1" ht="15.75">
      <c r="B371" s="220"/>
      <c r="C371" s="220"/>
      <c r="D371" s="221"/>
    </row>
    <row r="372" spans="2:4" s="185" customFormat="1" ht="15.75">
      <c r="B372" s="220"/>
      <c r="C372" s="220"/>
      <c r="D372" s="221"/>
    </row>
    <row r="373" spans="2:4" s="185" customFormat="1" ht="15.75">
      <c r="B373" s="220"/>
      <c r="C373" s="220"/>
      <c r="D373" s="221"/>
    </row>
    <row r="374" spans="2:4" s="185" customFormat="1" ht="15.75">
      <c r="B374" s="220"/>
      <c r="C374" s="220"/>
      <c r="D374" s="221"/>
    </row>
    <row r="375" spans="2:4" s="185" customFormat="1" ht="15.75">
      <c r="B375" s="220"/>
      <c r="C375" s="220"/>
      <c r="D375" s="221"/>
    </row>
    <row r="376" spans="2:4" s="185" customFormat="1" ht="15.75">
      <c r="B376" s="220"/>
      <c r="C376" s="220"/>
      <c r="D376" s="221"/>
    </row>
    <row r="377" spans="2:4" s="185" customFormat="1" ht="15.75">
      <c r="B377" s="220"/>
      <c r="C377" s="220"/>
      <c r="D377" s="221"/>
    </row>
    <row r="378" spans="2:4" s="185" customFormat="1" ht="15.75">
      <c r="B378" s="220"/>
      <c r="C378" s="220"/>
      <c r="D378" s="221"/>
    </row>
    <row r="379" spans="2:4" s="185" customFormat="1" ht="15.75">
      <c r="B379" s="220"/>
      <c r="C379" s="220"/>
      <c r="D379" s="221"/>
    </row>
    <row r="380" spans="2:4" s="185" customFormat="1" ht="15.75">
      <c r="B380" s="220"/>
      <c r="C380" s="220"/>
      <c r="D380" s="221"/>
    </row>
    <row r="381" spans="2:4" s="185" customFormat="1" ht="15.75">
      <c r="B381" s="220"/>
      <c r="C381" s="220"/>
      <c r="D381" s="221"/>
    </row>
    <row r="382" spans="2:4" s="185" customFormat="1" ht="15.75">
      <c r="B382" s="220"/>
      <c r="C382" s="220"/>
      <c r="D382" s="221"/>
    </row>
    <row r="383" spans="2:4" s="185" customFormat="1" ht="15.75">
      <c r="B383" s="220"/>
      <c r="C383" s="220"/>
      <c r="D383" s="221"/>
    </row>
    <row r="384" spans="2:4" s="185" customFormat="1" ht="15.75">
      <c r="B384" s="220"/>
      <c r="C384" s="220"/>
      <c r="D384" s="221"/>
    </row>
    <row r="385" spans="2:4" s="185" customFormat="1" ht="15.75">
      <c r="B385" s="220"/>
      <c r="C385" s="220"/>
      <c r="D385" s="221"/>
    </row>
    <row r="386" spans="2:4" s="185" customFormat="1" ht="15.75">
      <c r="B386" s="220"/>
      <c r="C386" s="220"/>
      <c r="D386" s="221"/>
    </row>
    <row r="387" spans="2:4" s="185" customFormat="1" ht="15.75">
      <c r="B387" s="220"/>
      <c r="C387" s="220"/>
      <c r="D387" s="221"/>
    </row>
    <row r="388" spans="2:4" s="185" customFormat="1" ht="15.75">
      <c r="B388" s="220"/>
      <c r="C388" s="220"/>
      <c r="D388" s="221"/>
    </row>
    <row r="389" spans="2:4" s="185" customFormat="1" ht="15.75">
      <c r="B389" s="220"/>
      <c r="C389" s="220"/>
      <c r="D389" s="221"/>
    </row>
    <row r="390" spans="2:4" s="185" customFormat="1" ht="15.75">
      <c r="B390" s="220"/>
      <c r="C390" s="220"/>
      <c r="D390" s="221"/>
    </row>
    <row r="391" spans="2:4" s="185" customFormat="1" ht="15.75">
      <c r="B391" s="220"/>
      <c r="C391" s="220"/>
      <c r="D391" s="221"/>
    </row>
    <row r="392" spans="2:4" s="185" customFormat="1" ht="15.75">
      <c r="B392" s="220"/>
      <c r="C392" s="220"/>
      <c r="D392" s="221"/>
    </row>
    <row r="393" spans="2:4" s="185" customFormat="1" ht="15.75">
      <c r="B393" s="220"/>
      <c r="C393" s="220"/>
      <c r="D393" s="221"/>
    </row>
    <row r="394" spans="2:4" s="185" customFormat="1" ht="15.75">
      <c r="B394" s="220"/>
      <c r="C394" s="220"/>
      <c r="D394" s="221"/>
    </row>
    <row r="395" spans="2:4" s="185" customFormat="1" ht="15.75">
      <c r="B395" s="220"/>
      <c r="C395" s="220"/>
      <c r="D395" s="221"/>
    </row>
    <row r="396" spans="2:4" s="185" customFormat="1" ht="15.75">
      <c r="B396" s="220"/>
      <c r="C396" s="220"/>
      <c r="D396" s="221"/>
    </row>
    <row r="397" spans="2:4" s="185" customFormat="1" ht="15.75">
      <c r="B397" s="220"/>
      <c r="C397" s="220"/>
      <c r="D397" s="221"/>
    </row>
    <row r="398" spans="2:4" s="185" customFormat="1" ht="15.75">
      <c r="B398" s="220"/>
      <c r="C398" s="220"/>
      <c r="D398" s="221"/>
    </row>
    <row r="399" spans="2:4" s="185" customFormat="1" ht="15.75">
      <c r="B399" s="220"/>
      <c r="C399" s="220"/>
      <c r="D399" s="221"/>
    </row>
    <row r="400" spans="2:4" s="185" customFormat="1" ht="15.75">
      <c r="B400" s="220"/>
      <c r="C400" s="220"/>
      <c r="D400" s="221"/>
    </row>
    <row r="401" spans="2:4" s="185" customFormat="1" ht="15.75">
      <c r="B401" s="220"/>
      <c r="C401" s="220"/>
      <c r="D401" s="221"/>
    </row>
    <row r="402" spans="2:4" s="185" customFormat="1" ht="15.75">
      <c r="B402" s="220"/>
      <c r="C402" s="220"/>
      <c r="D402" s="221"/>
    </row>
    <row r="403" spans="2:4" s="185" customFormat="1" ht="15.75">
      <c r="B403" s="220"/>
      <c r="C403" s="220"/>
      <c r="D403" s="221"/>
    </row>
    <row r="404" spans="2:4" s="185" customFormat="1" ht="15.75">
      <c r="B404" s="220"/>
      <c r="C404" s="220"/>
      <c r="D404" s="221"/>
    </row>
    <row r="405" spans="2:4" s="185" customFormat="1" ht="15.75">
      <c r="B405" s="220"/>
      <c r="C405" s="220"/>
      <c r="D405" s="221"/>
    </row>
    <row r="406" spans="2:4" s="185" customFormat="1" ht="15.75">
      <c r="B406" s="220"/>
      <c r="C406" s="220"/>
      <c r="D406" s="221"/>
    </row>
    <row r="407" spans="2:4" s="185" customFormat="1" ht="15.75">
      <c r="B407" s="220"/>
      <c r="C407" s="220"/>
      <c r="D407" s="221"/>
    </row>
    <row r="408" spans="2:4" s="185" customFormat="1" ht="15.75">
      <c r="B408" s="220"/>
      <c r="C408" s="220"/>
      <c r="D408" s="221"/>
    </row>
    <row r="409" spans="2:4" s="185" customFormat="1" ht="15.75">
      <c r="B409" s="220"/>
      <c r="C409" s="220"/>
      <c r="D409" s="221"/>
    </row>
    <row r="410" spans="2:4" s="185" customFormat="1" ht="15.75">
      <c r="B410" s="220"/>
      <c r="C410" s="220"/>
      <c r="D410" s="221"/>
    </row>
    <row r="411" spans="2:4" s="185" customFormat="1" ht="15.75">
      <c r="B411" s="220"/>
      <c r="C411" s="220"/>
      <c r="D411" s="221"/>
    </row>
    <row r="412" spans="2:4" s="185" customFormat="1" ht="15.75">
      <c r="B412" s="220"/>
      <c r="C412" s="220"/>
      <c r="D412" s="221"/>
    </row>
    <row r="413" spans="2:4" s="185" customFormat="1" ht="15.75">
      <c r="B413" s="220"/>
      <c r="C413" s="220"/>
      <c r="D413" s="221"/>
    </row>
    <row r="414" spans="2:4" s="185" customFormat="1" ht="15.75">
      <c r="B414" s="220"/>
      <c r="C414" s="220"/>
      <c r="D414" s="221"/>
    </row>
    <row r="415" spans="2:4" s="185" customFormat="1" ht="15.75">
      <c r="B415" s="220"/>
      <c r="C415" s="220"/>
      <c r="D415" s="221"/>
    </row>
    <row r="416" spans="2:4" s="185" customFormat="1" ht="15.75">
      <c r="B416" s="220"/>
      <c r="C416" s="220"/>
      <c r="D416" s="221"/>
    </row>
    <row r="417" spans="2:4" s="185" customFormat="1" ht="15.75">
      <c r="B417" s="220"/>
      <c r="C417" s="220"/>
      <c r="D417" s="221"/>
    </row>
    <row r="418" spans="2:4" s="185" customFormat="1" ht="15.75">
      <c r="B418" s="220"/>
      <c r="C418" s="220"/>
      <c r="D418" s="221"/>
    </row>
    <row r="419" spans="2:4" s="185" customFormat="1" ht="15.75">
      <c r="B419" s="220"/>
      <c r="C419" s="220"/>
      <c r="D419" s="221"/>
    </row>
    <row r="420" spans="2:4" s="185" customFormat="1" ht="15.75">
      <c r="B420" s="220"/>
      <c r="C420" s="220"/>
      <c r="D420" s="221"/>
    </row>
    <row r="421" spans="2:4" s="185" customFormat="1" ht="15.75">
      <c r="B421" s="220"/>
      <c r="C421" s="220"/>
      <c r="D421" s="221"/>
    </row>
    <row r="422" spans="2:4" s="185" customFormat="1" ht="15.75">
      <c r="B422" s="220"/>
      <c r="C422" s="220"/>
      <c r="D422" s="221"/>
    </row>
    <row r="423" spans="2:4" s="185" customFormat="1" ht="15.75">
      <c r="B423" s="220"/>
      <c r="C423" s="220"/>
      <c r="D423" s="221"/>
    </row>
    <row r="424" spans="2:4" s="185" customFormat="1" ht="15.75">
      <c r="B424" s="220"/>
      <c r="C424" s="220"/>
      <c r="D424" s="221"/>
    </row>
    <row r="425" spans="2:4" s="185" customFormat="1" ht="15.75">
      <c r="B425" s="220"/>
      <c r="C425" s="220"/>
      <c r="D425" s="221"/>
    </row>
    <row r="426" spans="2:4" s="185" customFormat="1" ht="15.75">
      <c r="B426" s="220"/>
      <c r="C426" s="220"/>
      <c r="D426" s="221"/>
    </row>
    <row r="427" spans="2:4" s="185" customFormat="1" ht="15.75">
      <c r="B427" s="220"/>
      <c r="C427" s="220"/>
      <c r="D427" s="221"/>
    </row>
    <row r="428" spans="2:4" s="185" customFormat="1" ht="15.75">
      <c r="B428" s="220"/>
      <c r="C428" s="220"/>
      <c r="D428" s="221"/>
    </row>
    <row r="429" spans="2:4" s="185" customFormat="1" ht="15.75">
      <c r="B429" s="220"/>
      <c r="C429" s="220"/>
      <c r="D429" s="221"/>
    </row>
    <row r="430" spans="2:4" s="185" customFormat="1" ht="15.75">
      <c r="B430" s="220"/>
      <c r="C430" s="220"/>
      <c r="D430" s="221"/>
    </row>
    <row r="431" spans="2:4" s="185" customFormat="1" ht="15.75">
      <c r="B431" s="220"/>
      <c r="C431" s="220"/>
      <c r="D431" s="221"/>
    </row>
    <row r="432" spans="2:4" s="185" customFormat="1" ht="15.75">
      <c r="B432" s="220"/>
      <c r="C432" s="220"/>
      <c r="D432" s="221"/>
    </row>
    <row r="433" spans="2:4" s="185" customFormat="1" ht="15.75">
      <c r="B433" s="220"/>
      <c r="C433" s="220"/>
      <c r="D433" s="221"/>
    </row>
    <row r="434" spans="2:4" s="185" customFormat="1" ht="15.75">
      <c r="B434" s="220"/>
      <c r="C434" s="220"/>
      <c r="D434" s="221"/>
    </row>
    <row r="435" spans="2:4" s="185" customFormat="1" ht="15.75">
      <c r="B435" s="220"/>
      <c r="C435" s="220"/>
      <c r="D435" s="221"/>
    </row>
    <row r="436" spans="2:4" s="185" customFormat="1" ht="15.75">
      <c r="B436" s="220"/>
      <c r="C436" s="220"/>
      <c r="D436" s="221"/>
    </row>
    <row r="437" spans="2:4" s="185" customFormat="1" ht="15.75">
      <c r="B437" s="220"/>
      <c r="C437" s="220"/>
      <c r="D437" s="221"/>
    </row>
    <row r="438" spans="2:4" s="185" customFormat="1" ht="15.75">
      <c r="B438" s="220"/>
      <c r="C438" s="220"/>
      <c r="D438" s="221"/>
    </row>
    <row r="439" spans="2:4" s="185" customFormat="1" ht="15.75">
      <c r="B439" s="220"/>
      <c r="C439" s="220"/>
      <c r="D439" s="221"/>
    </row>
    <row r="440" spans="2:4" s="185" customFormat="1" ht="15.75">
      <c r="B440" s="220"/>
      <c r="C440" s="220"/>
      <c r="D440" s="221"/>
    </row>
    <row r="441" spans="2:4" s="185" customFormat="1" ht="15.75">
      <c r="B441" s="220"/>
      <c r="C441" s="220"/>
      <c r="D441" s="221"/>
    </row>
    <row r="442" spans="2:4" s="185" customFormat="1" ht="15.75">
      <c r="B442" s="220"/>
      <c r="C442" s="220"/>
      <c r="D442" s="221"/>
    </row>
    <row r="443" spans="2:4" s="185" customFormat="1" ht="15.75">
      <c r="B443" s="220"/>
      <c r="C443" s="220"/>
      <c r="D443" s="221"/>
    </row>
    <row r="444" spans="2:4" s="185" customFormat="1" ht="15.75">
      <c r="B444" s="220"/>
      <c r="C444" s="220"/>
      <c r="D444" s="221"/>
    </row>
    <row r="445" spans="2:4" s="185" customFormat="1" ht="15.75">
      <c r="B445" s="220"/>
      <c r="C445" s="220"/>
      <c r="D445" s="221"/>
    </row>
    <row r="446" spans="2:4" s="185" customFormat="1" ht="15.75">
      <c r="B446" s="220"/>
      <c r="C446" s="220"/>
      <c r="D446" s="221"/>
    </row>
    <row r="447" spans="2:4" s="185" customFormat="1" ht="15.75">
      <c r="B447" s="220"/>
      <c r="C447" s="220"/>
      <c r="D447" s="221"/>
    </row>
    <row r="448" spans="2:4" s="185" customFormat="1" ht="15.75">
      <c r="B448" s="220"/>
      <c r="C448" s="220"/>
      <c r="D448" s="221"/>
    </row>
    <row r="449" spans="2:4" s="185" customFormat="1" ht="15.75">
      <c r="B449" s="220"/>
      <c r="C449" s="220"/>
      <c r="D449" s="221"/>
    </row>
    <row r="450" spans="2:4" s="185" customFormat="1" ht="15.75">
      <c r="B450" s="220"/>
      <c r="C450" s="220"/>
      <c r="D450" s="221"/>
    </row>
    <row r="451" spans="2:4" s="185" customFormat="1" ht="15.75">
      <c r="B451" s="220"/>
      <c r="C451" s="220"/>
      <c r="D451" s="221"/>
    </row>
    <row r="452" spans="2:4" s="185" customFormat="1" ht="15.75">
      <c r="B452" s="220"/>
      <c r="C452" s="220"/>
      <c r="D452" s="221"/>
    </row>
    <row r="453" spans="2:4" s="185" customFormat="1" ht="15.75">
      <c r="B453" s="220"/>
      <c r="C453" s="220"/>
      <c r="D453" s="221"/>
    </row>
    <row r="454" spans="2:4" s="185" customFormat="1" ht="15.75">
      <c r="B454" s="220"/>
      <c r="C454" s="220"/>
      <c r="D454" s="221"/>
    </row>
    <row r="455" spans="2:4" s="185" customFormat="1" ht="15.75">
      <c r="B455" s="220"/>
      <c r="C455" s="220"/>
      <c r="D455" s="221"/>
    </row>
    <row r="456" spans="2:4" s="185" customFormat="1" ht="15.75">
      <c r="B456" s="220"/>
      <c r="C456" s="220"/>
      <c r="D456" s="221"/>
    </row>
    <row r="457" spans="2:4" s="185" customFormat="1" ht="15.75">
      <c r="B457" s="220"/>
      <c r="C457" s="220"/>
      <c r="D457" s="221"/>
    </row>
    <row r="458" spans="2:4" s="185" customFormat="1" ht="15.75">
      <c r="B458" s="220"/>
      <c r="C458" s="220"/>
      <c r="D458" s="221"/>
    </row>
    <row r="459" spans="2:4" s="185" customFormat="1" ht="15.75">
      <c r="B459" s="220"/>
      <c r="C459" s="220"/>
      <c r="D459" s="221"/>
    </row>
    <row r="460" spans="2:4" s="185" customFormat="1" ht="15.75">
      <c r="B460" s="220"/>
      <c r="C460" s="220"/>
      <c r="D460" s="221"/>
    </row>
    <row r="461" spans="2:4" s="185" customFormat="1" ht="15.75">
      <c r="B461" s="220"/>
      <c r="C461" s="220"/>
      <c r="D461" s="221"/>
    </row>
    <row r="462" spans="2:4" s="185" customFormat="1" ht="15.75">
      <c r="B462" s="220"/>
      <c r="C462" s="220"/>
      <c r="D462" s="221"/>
    </row>
    <row r="463" spans="2:4" s="185" customFormat="1" ht="15.75">
      <c r="B463" s="220"/>
      <c r="C463" s="220"/>
      <c r="D463" s="221"/>
    </row>
    <row r="464" spans="2:4" s="185" customFormat="1" ht="15.75">
      <c r="B464" s="220"/>
      <c r="C464" s="220"/>
      <c r="D464" s="221"/>
    </row>
    <row r="465" spans="2:4" s="185" customFormat="1" ht="15.75">
      <c r="B465" s="220"/>
      <c r="C465" s="220"/>
      <c r="D465" s="221"/>
    </row>
    <row r="466" spans="2:4" s="185" customFormat="1" ht="15.75">
      <c r="B466" s="220"/>
      <c r="C466" s="220"/>
      <c r="D466" s="221"/>
    </row>
    <row r="467" spans="2:4" s="185" customFormat="1" ht="15.75">
      <c r="B467" s="220"/>
      <c r="C467" s="220"/>
      <c r="D467" s="221"/>
    </row>
    <row r="468" spans="2:4" s="185" customFormat="1" ht="15.75">
      <c r="B468" s="220"/>
      <c r="C468" s="220"/>
      <c r="D468" s="221"/>
    </row>
    <row r="469" spans="2:4" s="185" customFormat="1" ht="15.75">
      <c r="B469" s="220"/>
      <c r="C469" s="220"/>
      <c r="D469" s="221"/>
    </row>
    <row r="470" spans="2:4" s="185" customFormat="1" ht="15.75">
      <c r="B470" s="220"/>
      <c r="C470" s="220"/>
      <c r="D470" s="221"/>
    </row>
    <row r="471" spans="2:4" s="185" customFormat="1" ht="15.75">
      <c r="B471" s="220"/>
      <c r="C471" s="220"/>
      <c r="D471" s="221"/>
    </row>
    <row r="472" spans="2:4" s="185" customFormat="1" ht="15.75">
      <c r="B472" s="220"/>
      <c r="C472" s="220"/>
      <c r="D472" s="221"/>
    </row>
    <row r="473" spans="2:4" s="185" customFormat="1" ht="15.75">
      <c r="B473" s="220"/>
      <c r="C473" s="220"/>
      <c r="D473" s="221"/>
    </row>
    <row r="474" spans="2:4" s="185" customFormat="1" ht="15.75">
      <c r="B474" s="220"/>
      <c r="C474" s="220"/>
      <c r="D474" s="221"/>
    </row>
    <row r="475" spans="2:4" s="185" customFormat="1" ht="15.75">
      <c r="B475" s="220"/>
      <c r="C475" s="220"/>
      <c r="D475" s="221"/>
    </row>
    <row r="476" spans="2:4" s="185" customFormat="1" ht="15.75">
      <c r="B476" s="220"/>
      <c r="C476" s="220"/>
      <c r="D476" s="221"/>
    </row>
    <row r="477" spans="2:4" s="185" customFormat="1" ht="15.75">
      <c r="B477" s="220"/>
      <c r="C477" s="220"/>
      <c r="D477" s="221"/>
    </row>
    <row r="478" spans="2:4" s="185" customFormat="1" ht="15.75">
      <c r="B478" s="220"/>
      <c r="C478" s="220"/>
      <c r="D478" s="221"/>
    </row>
    <row r="479" spans="2:4" s="185" customFormat="1" ht="15.75">
      <c r="B479" s="220"/>
      <c r="C479" s="220"/>
      <c r="D479" s="221"/>
    </row>
    <row r="480" spans="2:4" s="185" customFormat="1" ht="15.75">
      <c r="B480" s="220"/>
      <c r="C480" s="220"/>
      <c r="D480" s="221"/>
    </row>
    <row r="481" spans="2:4" s="185" customFormat="1" ht="15.75">
      <c r="B481" s="220"/>
      <c r="C481" s="220"/>
      <c r="D481" s="221"/>
    </row>
    <row r="482" spans="2:4" s="185" customFormat="1" ht="15.75">
      <c r="B482" s="220"/>
      <c r="C482" s="220"/>
      <c r="D482" s="221"/>
    </row>
    <row r="483" spans="2:4" s="185" customFormat="1" ht="15.75">
      <c r="B483" s="220"/>
      <c r="C483" s="220"/>
      <c r="D483" s="221"/>
    </row>
    <row r="484" spans="2:4" s="185" customFormat="1" ht="15.75">
      <c r="B484" s="220"/>
      <c r="C484" s="220"/>
      <c r="D484" s="221"/>
    </row>
    <row r="485" spans="2:4" s="185" customFormat="1" ht="15.75">
      <c r="B485" s="220"/>
      <c r="C485" s="220"/>
      <c r="D485" s="221"/>
    </row>
    <row r="486" spans="2:4" s="185" customFormat="1" ht="15.75">
      <c r="B486" s="220"/>
      <c r="C486" s="220"/>
      <c r="D486" s="221"/>
    </row>
    <row r="487" spans="2:4" s="185" customFormat="1" ht="15.75">
      <c r="B487" s="220"/>
      <c r="C487" s="220"/>
      <c r="D487" s="221"/>
    </row>
    <row r="488" spans="2:4" s="185" customFormat="1" ht="15.75">
      <c r="B488" s="220"/>
      <c r="C488" s="220"/>
      <c r="D488" s="221"/>
    </row>
    <row r="489" spans="2:4" s="185" customFormat="1" ht="15.75">
      <c r="B489" s="220"/>
      <c r="C489" s="220"/>
      <c r="D489" s="221"/>
    </row>
    <row r="490" spans="2:4" s="185" customFormat="1" ht="15.75">
      <c r="B490" s="220"/>
      <c r="C490" s="220"/>
      <c r="D490" s="221"/>
    </row>
    <row r="491" spans="2:4" s="185" customFormat="1" ht="15.75">
      <c r="B491" s="220"/>
      <c r="C491" s="220"/>
      <c r="D491" s="221"/>
    </row>
    <row r="492" spans="2:4" s="185" customFormat="1" ht="15.75">
      <c r="B492" s="220"/>
      <c r="C492" s="220"/>
      <c r="D492" s="221"/>
    </row>
  </sheetData>
  <sheetProtection/>
  <mergeCells count="1">
    <mergeCell ref="A1:E1"/>
  </mergeCells>
  <printOptions horizontalCentered="1"/>
  <pageMargins left="0.59" right="0.35" top="0.55" bottom="0.55" header="0.51" footer="0.51"/>
  <pageSetup firstPageNumber="23" useFirstPageNumber="1" horizontalDpi="600" verticalDpi="600" orientation="portrait" paperSize="9" scale="95"/>
  <headerFooter alignWithMargins="0">
    <oddFooter>&amp;C&amp;P</oddFooter>
  </headerFooter>
</worksheet>
</file>

<file path=xl/worksheets/sheet14.xml><?xml version="1.0" encoding="utf-8"?>
<worksheet xmlns="http://schemas.openxmlformats.org/spreadsheetml/2006/main" xmlns:r="http://schemas.openxmlformats.org/officeDocument/2006/relationships">
  <dimension ref="A1:G27"/>
  <sheetViews>
    <sheetView showZeros="0" workbookViewId="0" topLeftCell="A1">
      <selection activeCell="D6" sqref="D6"/>
    </sheetView>
  </sheetViews>
  <sheetFormatPr defaultColWidth="8.75390625" defaultRowHeight="14.25"/>
  <cols>
    <col min="1" max="1" width="22.375" style="126" customWidth="1"/>
    <col min="2" max="2" width="10.50390625" style="126" customWidth="1"/>
    <col min="3" max="3" width="10.75390625" style="126" customWidth="1"/>
    <col min="4" max="4" width="10.50390625" style="127" customWidth="1"/>
    <col min="5" max="5" width="10.875" style="128" customWidth="1"/>
    <col min="6" max="6" width="10.50390625" style="129" customWidth="1"/>
    <col min="7" max="7" width="10.875" style="129" customWidth="1"/>
    <col min="8" max="8" width="4.75390625" style="130" customWidth="1"/>
    <col min="9" max="16384" width="8.75390625" style="130" customWidth="1"/>
  </cols>
  <sheetData>
    <row r="1" spans="1:7" ht="27" customHeight="1">
      <c r="A1" s="132" t="s">
        <v>261</v>
      </c>
      <c r="B1" s="132"/>
      <c r="C1" s="132"/>
      <c r="D1" s="133"/>
      <c r="E1" s="132"/>
      <c r="F1" s="132"/>
      <c r="G1" s="132"/>
    </row>
    <row r="2" spans="1:7" ht="27" customHeight="1">
      <c r="A2" s="134" t="s">
        <v>262</v>
      </c>
      <c r="B2" s="165"/>
      <c r="C2" s="165"/>
      <c r="D2" s="135"/>
      <c r="E2" s="136"/>
      <c r="G2" s="137" t="s">
        <v>155</v>
      </c>
    </row>
    <row r="3" spans="1:7" s="124" customFormat="1" ht="27" customHeight="1">
      <c r="A3" s="166" t="s">
        <v>168</v>
      </c>
      <c r="B3" s="167" t="s">
        <v>263</v>
      </c>
      <c r="C3" s="168"/>
      <c r="D3" s="167" t="s">
        <v>264</v>
      </c>
      <c r="E3" s="169"/>
      <c r="F3" s="170" t="s">
        <v>265</v>
      </c>
      <c r="G3" s="170"/>
    </row>
    <row r="4" spans="1:7" s="124" customFormat="1" ht="40.5" customHeight="1">
      <c r="A4" s="166"/>
      <c r="B4" s="171"/>
      <c r="C4" s="172" t="s">
        <v>266</v>
      </c>
      <c r="D4" s="173"/>
      <c r="E4" s="174" t="s">
        <v>267</v>
      </c>
      <c r="F4" s="174" t="s">
        <v>268</v>
      </c>
      <c r="G4" s="174" t="s">
        <v>269</v>
      </c>
    </row>
    <row r="5" spans="1:7" ht="24.75" customHeight="1">
      <c r="A5" s="175" t="s">
        <v>270</v>
      </c>
      <c r="B5" s="176">
        <f>SUM(B6:B26)</f>
        <v>139368.56</v>
      </c>
      <c r="C5" s="176">
        <f>SUM(C6:C26)</f>
        <v>48000</v>
      </c>
      <c r="D5" s="176">
        <f>SUM(D6:D26)</f>
        <v>157940.61000000002</v>
      </c>
      <c r="E5" s="176">
        <f>SUM(E6:E26)</f>
        <v>58000</v>
      </c>
      <c r="F5" s="176">
        <f>SUM(F6:F26)</f>
        <v>8572.050000000001</v>
      </c>
      <c r="G5" s="149">
        <f>F5/(B5-C5)*100</f>
        <v>9.381837691214573</v>
      </c>
    </row>
    <row r="6" spans="1:7" ht="24.75" customHeight="1">
      <c r="A6" s="177" t="s">
        <v>75</v>
      </c>
      <c r="B6" s="152">
        <v>12154.329999999998</v>
      </c>
      <c r="C6" s="152">
        <v>74</v>
      </c>
      <c r="D6" s="151">
        <v>13930.22</v>
      </c>
      <c r="E6" s="153">
        <v>650</v>
      </c>
      <c r="F6" s="154">
        <f>(D6-E6)-(B6-C6)</f>
        <v>1199.8900000000012</v>
      </c>
      <c r="G6" s="155">
        <f>F6/(B6-C6)*100</f>
        <v>9.932592901021756</v>
      </c>
    </row>
    <row r="7" spans="1:7" ht="24.75" customHeight="1">
      <c r="A7" s="178" t="s">
        <v>76</v>
      </c>
      <c r="B7" s="151">
        <v>68.94</v>
      </c>
      <c r="C7" s="151">
        <v>0</v>
      </c>
      <c r="D7" s="151">
        <v>41.22</v>
      </c>
      <c r="E7" s="153">
        <v>0</v>
      </c>
      <c r="F7" s="154">
        <f aca="true" t="shared" si="0" ref="F7:F26">(D7-E7)-(B7-C7)</f>
        <v>-27.72</v>
      </c>
      <c r="G7" s="155">
        <f aca="true" t="shared" si="1" ref="G7:G26">F7/(B7-C7)*100</f>
        <v>-40.2088772845953</v>
      </c>
    </row>
    <row r="8" spans="1:7" ht="24.75" customHeight="1">
      <c r="A8" s="178" t="s">
        <v>77</v>
      </c>
      <c r="B8" s="151">
        <v>6764.13</v>
      </c>
      <c r="C8" s="151">
        <v>108</v>
      </c>
      <c r="D8" s="151">
        <v>7094.620000000002</v>
      </c>
      <c r="E8" s="153">
        <v>250</v>
      </c>
      <c r="F8" s="154">
        <f t="shared" si="0"/>
        <v>188.4900000000016</v>
      </c>
      <c r="G8" s="155">
        <f t="shared" si="1"/>
        <v>2.8318257005196954</v>
      </c>
    </row>
    <row r="9" spans="1:7" ht="24.75" customHeight="1">
      <c r="A9" s="178" t="s">
        <v>78</v>
      </c>
      <c r="B9" s="151">
        <v>27368.970000000005</v>
      </c>
      <c r="C9" s="151">
        <v>6400</v>
      </c>
      <c r="D9" s="151">
        <v>27903.09</v>
      </c>
      <c r="E9" s="153">
        <v>4600</v>
      </c>
      <c r="F9" s="154">
        <f t="shared" si="0"/>
        <v>2334.1199999999953</v>
      </c>
      <c r="G9" s="155">
        <f t="shared" si="1"/>
        <v>11.131304971107282</v>
      </c>
    </row>
    <row r="10" spans="1:7" ht="24.75" customHeight="1">
      <c r="A10" s="178" t="s">
        <v>79</v>
      </c>
      <c r="B10" s="151">
        <v>447.69</v>
      </c>
      <c r="C10" s="151">
        <v>200</v>
      </c>
      <c r="D10" s="151">
        <v>297.18</v>
      </c>
      <c r="E10" s="153">
        <v>50</v>
      </c>
      <c r="F10" s="154">
        <f t="shared" si="0"/>
        <v>-0.5099999999999909</v>
      </c>
      <c r="G10" s="155">
        <f t="shared" si="1"/>
        <v>-0.20590253946464973</v>
      </c>
    </row>
    <row r="11" spans="1:7" ht="24.75" customHeight="1">
      <c r="A11" s="178" t="s">
        <v>271</v>
      </c>
      <c r="B11" s="151">
        <v>7236.54</v>
      </c>
      <c r="C11" s="151">
        <v>2265</v>
      </c>
      <c r="D11" s="151">
        <v>14043.27</v>
      </c>
      <c r="E11" s="153">
        <v>8810</v>
      </c>
      <c r="F11" s="154">
        <f t="shared" si="0"/>
        <v>261.7300000000005</v>
      </c>
      <c r="G11" s="155">
        <f t="shared" si="1"/>
        <v>5.2645659091549195</v>
      </c>
    </row>
    <row r="12" spans="1:7" ht="24.75" customHeight="1">
      <c r="A12" s="178" t="s">
        <v>81</v>
      </c>
      <c r="B12" s="151">
        <v>11705.28</v>
      </c>
      <c r="C12" s="151">
        <v>1579</v>
      </c>
      <c r="D12" s="151">
        <v>18804</v>
      </c>
      <c r="E12" s="153">
        <v>1350</v>
      </c>
      <c r="F12" s="154">
        <f t="shared" si="0"/>
        <v>7327.719999999999</v>
      </c>
      <c r="G12" s="155">
        <f t="shared" si="1"/>
        <v>72.36339504734215</v>
      </c>
    </row>
    <row r="13" spans="1:7" ht="24.75" customHeight="1">
      <c r="A13" s="178" t="s">
        <v>82</v>
      </c>
      <c r="B13" s="151">
        <v>13245.13</v>
      </c>
      <c r="C13" s="151">
        <v>8004</v>
      </c>
      <c r="D13" s="151">
        <v>8740.85</v>
      </c>
      <c r="E13" s="153">
        <v>1700</v>
      </c>
      <c r="F13" s="154">
        <f t="shared" si="0"/>
        <v>1799.7200000000012</v>
      </c>
      <c r="G13" s="155">
        <f t="shared" si="1"/>
        <v>34.33839649083311</v>
      </c>
    </row>
    <row r="14" spans="1:7" ht="24.75" customHeight="1">
      <c r="A14" s="178" t="s">
        <v>83</v>
      </c>
      <c r="B14" s="151">
        <v>4184.98</v>
      </c>
      <c r="C14" s="151">
        <v>3260</v>
      </c>
      <c r="D14" s="151">
        <v>5695.72</v>
      </c>
      <c r="E14" s="153">
        <v>5090</v>
      </c>
      <c r="F14" s="154">
        <f t="shared" si="0"/>
        <v>-319.2599999999993</v>
      </c>
      <c r="G14" s="155">
        <f t="shared" si="1"/>
        <v>-34.515340872235015</v>
      </c>
    </row>
    <row r="15" spans="1:7" ht="24.75" customHeight="1">
      <c r="A15" s="178" t="s">
        <v>84</v>
      </c>
      <c r="B15" s="151">
        <v>4203.54</v>
      </c>
      <c r="C15" s="151">
        <v>1600</v>
      </c>
      <c r="D15" s="151">
        <v>5379.88</v>
      </c>
      <c r="E15" s="153">
        <v>3000</v>
      </c>
      <c r="F15" s="154">
        <f t="shared" si="0"/>
        <v>-223.65999999999985</v>
      </c>
      <c r="G15" s="155">
        <f t="shared" si="1"/>
        <v>-8.590611244689917</v>
      </c>
    </row>
    <row r="16" spans="1:7" ht="24.75" customHeight="1">
      <c r="A16" s="178" t="s">
        <v>85</v>
      </c>
      <c r="B16" s="151">
        <v>24657.04</v>
      </c>
      <c r="C16" s="151">
        <v>16900</v>
      </c>
      <c r="D16" s="151">
        <v>25618.9</v>
      </c>
      <c r="E16" s="153">
        <v>18650</v>
      </c>
      <c r="F16" s="154">
        <f t="shared" si="0"/>
        <v>-788.1399999999994</v>
      </c>
      <c r="G16" s="155">
        <f t="shared" si="1"/>
        <v>-10.160318884522953</v>
      </c>
    </row>
    <row r="17" spans="1:7" ht="24.75" customHeight="1">
      <c r="A17" s="178" t="s">
        <v>86</v>
      </c>
      <c r="B17" s="151">
        <v>4190.14</v>
      </c>
      <c r="C17" s="151">
        <v>3200</v>
      </c>
      <c r="D17" s="151">
        <v>5950.97</v>
      </c>
      <c r="E17" s="153">
        <v>4900</v>
      </c>
      <c r="F17" s="154">
        <f t="shared" si="0"/>
        <v>60.82999999999993</v>
      </c>
      <c r="G17" s="155">
        <f t="shared" si="1"/>
        <v>6.143575655967833</v>
      </c>
    </row>
    <row r="18" spans="1:7" ht="24.75" customHeight="1">
      <c r="A18" s="178" t="s">
        <v>87</v>
      </c>
      <c r="B18" s="151">
        <v>783.95</v>
      </c>
      <c r="C18" s="151">
        <v>100</v>
      </c>
      <c r="D18" s="151">
        <v>533.78</v>
      </c>
      <c r="E18" s="153">
        <v>200</v>
      </c>
      <c r="F18" s="154">
        <f t="shared" si="0"/>
        <v>-350.1700000000001</v>
      </c>
      <c r="G18" s="155">
        <f t="shared" si="1"/>
        <v>-51.198187001973835</v>
      </c>
    </row>
    <row r="19" spans="1:7" ht="24.75" customHeight="1">
      <c r="A19" s="178" t="s">
        <v>88</v>
      </c>
      <c r="B19" s="151">
        <v>183.32</v>
      </c>
      <c r="C19" s="151">
        <v>0</v>
      </c>
      <c r="D19" s="151">
        <v>2168.87</v>
      </c>
      <c r="E19" s="153">
        <v>2000</v>
      </c>
      <c r="F19" s="154">
        <f t="shared" si="0"/>
        <v>-14.450000000000102</v>
      </c>
      <c r="G19" s="155">
        <f t="shared" si="1"/>
        <v>-7.882391446650722</v>
      </c>
    </row>
    <row r="20" spans="1:7" ht="24.75" customHeight="1">
      <c r="A20" s="178" t="s">
        <v>89</v>
      </c>
      <c r="B20" s="151">
        <v>4792.32</v>
      </c>
      <c r="C20" s="151">
        <v>4000</v>
      </c>
      <c r="D20" s="151">
        <v>6742.88</v>
      </c>
      <c r="E20" s="153">
        <v>6000</v>
      </c>
      <c r="F20" s="154">
        <f t="shared" si="0"/>
        <v>-49.4399999999996</v>
      </c>
      <c r="G20" s="155">
        <f t="shared" si="1"/>
        <v>-6.239903069466834</v>
      </c>
    </row>
    <row r="21" spans="1:7" ht="24.75" customHeight="1">
      <c r="A21" s="178" t="s">
        <v>90</v>
      </c>
      <c r="B21" s="151">
        <v>623</v>
      </c>
      <c r="C21" s="151">
        <v>0</v>
      </c>
      <c r="D21" s="151">
        <v>804</v>
      </c>
      <c r="E21" s="153">
        <v>200</v>
      </c>
      <c r="F21" s="154">
        <f t="shared" si="0"/>
        <v>-19</v>
      </c>
      <c r="G21" s="155">
        <f t="shared" si="1"/>
        <v>-3.0497592295345104</v>
      </c>
    </row>
    <row r="22" spans="1:7" ht="24.75" customHeight="1">
      <c r="A22" s="178" t="s">
        <v>91</v>
      </c>
      <c r="B22" s="151">
        <v>346.62</v>
      </c>
      <c r="C22" s="151">
        <v>110</v>
      </c>
      <c r="D22" s="151">
        <v>227.13</v>
      </c>
      <c r="E22" s="153">
        <v>0</v>
      </c>
      <c r="F22" s="154">
        <f t="shared" si="0"/>
        <v>-9.490000000000009</v>
      </c>
      <c r="G22" s="155">
        <f t="shared" si="1"/>
        <v>-4.010649987321448</v>
      </c>
    </row>
    <row r="23" spans="1:7" ht="24.75" customHeight="1">
      <c r="A23" s="178" t="s">
        <v>92</v>
      </c>
      <c r="B23" s="151">
        <v>465.64</v>
      </c>
      <c r="C23" s="179">
        <v>0</v>
      </c>
      <c r="D23" s="151">
        <v>1115.03</v>
      </c>
      <c r="E23" s="153">
        <v>550</v>
      </c>
      <c r="F23" s="154">
        <f t="shared" si="0"/>
        <v>99.38999999999999</v>
      </c>
      <c r="G23" s="155">
        <f t="shared" si="1"/>
        <v>21.344815737479593</v>
      </c>
    </row>
    <row r="24" spans="1:7" ht="24.75" customHeight="1">
      <c r="A24" s="178" t="s">
        <v>272</v>
      </c>
      <c r="B24" s="151">
        <v>1300</v>
      </c>
      <c r="C24" s="151">
        <v>0</v>
      </c>
      <c r="D24" s="151">
        <v>1500</v>
      </c>
      <c r="E24" s="153">
        <v>0</v>
      </c>
      <c r="F24" s="154">
        <f t="shared" si="0"/>
        <v>200</v>
      </c>
      <c r="G24" s="155">
        <f t="shared" si="1"/>
        <v>15.384615384615385</v>
      </c>
    </row>
    <row r="25" spans="1:7" ht="24.75" customHeight="1">
      <c r="A25" s="178" t="s">
        <v>94</v>
      </c>
      <c r="B25" s="151">
        <v>6015</v>
      </c>
      <c r="C25" s="151">
        <v>0</v>
      </c>
      <c r="D25" s="151">
        <v>4853</v>
      </c>
      <c r="E25" s="153">
        <v>0</v>
      </c>
      <c r="F25" s="154">
        <f t="shared" si="0"/>
        <v>-1162</v>
      </c>
      <c r="G25" s="155">
        <f t="shared" si="1"/>
        <v>-19.318370739817123</v>
      </c>
    </row>
    <row r="26" spans="1:7" ht="24.75" customHeight="1">
      <c r="A26" s="178" t="s">
        <v>93</v>
      </c>
      <c r="B26" s="151">
        <v>8632</v>
      </c>
      <c r="C26" s="151">
        <v>200</v>
      </c>
      <c r="D26" s="151">
        <v>6496</v>
      </c>
      <c r="E26" s="153">
        <v>0</v>
      </c>
      <c r="F26" s="154">
        <f t="shared" si="0"/>
        <v>-1936</v>
      </c>
      <c r="G26" s="155">
        <f t="shared" si="1"/>
        <v>-22.960151802656547</v>
      </c>
    </row>
    <row r="27" spans="1:7" s="164" customFormat="1" ht="27" customHeight="1">
      <c r="A27" s="180" t="s">
        <v>273</v>
      </c>
      <c r="B27" s="180"/>
      <c r="C27" s="180"/>
      <c r="D27" s="180"/>
      <c r="E27" s="180"/>
      <c r="F27" s="180"/>
      <c r="G27" s="180"/>
    </row>
  </sheetData>
  <sheetProtection/>
  <mergeCells count="6">
    <mergeCell ref="A1:G1"/>
    <mergeCell ref="F3:G3"/>
    <mergeCell ref="A27:G27"/>
    <mergeCell ref="A3:A4"/>
    <mergeCell ref="B3:B4"/>
    <mergeCell ref="D3:D4"/>
  </mergeCells>
  <printOptions horizontalCentered="1"/>
  <pageMargins left="0.59" right="0.35" top="0.55" bottom="0.55" header="0.51" footer="0.51"/>
  <pageSetup firstPageNumber="24" useFirstPageNumber="1" horizontalDpi="600" verticalDpi="600" orientation="portrait" paperSize="9" scale="90"/>
  <headerFooter alignWithMargins="0">
    <oddFooter>&amp;C&amp;P</oddFooter>
  </headerFooter>
</worksheet>
</file>

<file path=xl/worksheets/sheet15.xml><?xml version="1.0" encoding="utf-8"?>
<worksheet xmlns="http://schemas.openxmlformats.org/spreadsheetml/2006/main" xmlns:r="http://schemas.openxmlformats.org/officeDocument/2006/relationships">
  <dimension ref="A1:J27"/>
  <sheetViews>
    <sheetView showZeros="0" workbookViewId="0" topLeftCell="A3">
      <selection activeCell="L4" sqref="L1:N65536"/>
    </sheetView>
  </sheetViews>
  <sheetFormatPr defaultColWidth="8.75390625" defaultRowHeight="14.25"/>
  <cols>
    <col min="1" max="1" width="22.375" style="126" customWidth="1"/>
    <col min="2" max="2" width="9.00390625" style="126" customWidth="1"/>
    <col min="3" max="3" width="10.50390625" style="126" customWidth="1"/>
    <col min="4" max="4" width="9.375" style="127" customWidth="1"/>
    <col min="5" max="5" width="10.875" style="128" customWidth="1"/>
    <col min="6" max="6" width="10.50390625" style="129" customWidth="1"/>
    <col min="7" max="7" width="10.875" style="129" customWidth="1"/>
    <col min="8" max="8" width="4.75390625" style="130" customWidth="1"/>
    <col min="9" max="9" width="24.125" style="130" hidden="1" customWidth="1"/>
    <col min="10" max="10" width="16.625" style="131" hidden="1" customWidth="1"/>
    <col min="11" max="11" width="9.00390625" style="130" hidden="1" customWidth="1"/>
    <col min="12" max="16384" width="8.75390625" style="130" customWidth="1"/>
  </cols>
  <sheetData>
    <row r="1" spans="1:7" ht="27" customHeight="1">
      <c r="A1" s="132" t="s">
        <v>274</v>
      </c>
      <c r="B1" s="132"/>
      <c r="C1" s="132"/>
      <c r="D1" s="133"/>
      <c r="E1" s="132"/>
      <c r="F1" s="132"/>
      <c r="G1" s="132"/>
    </row>
    <row r="2" spans="1:7" ht="27" customHeight="1">
      <c r="A2" s="134" t="s">
        <v>275</v>
      </c>
      <c r="B2" s="134"/>
      <c r="C2" s="134"/>
      <c r="D2" s="135"/>
      <c r="E2" s="136"/>
      <c r="G2" s="137" t="s">
        <v>155</v>
      </c>
    </row>
    <row r="3" spans="1:10" s="124" customFormat="1" ht="27" customHeight="1">
      <c r="A3" s="138" t="s">
        <v>67</v>
      </c>
      <c r="B3" s="139" t="s">
        <v>276</v>
      </c>
      <c r="C3" s="140"/>
      <c r="D3" s="141" t="s">
        <v>258</v>
      </c>
      <c r="E3" s="140"/>
      <c r="F3" s="142" t="s">
        <v>277</v>
      </c>
      <c r="G3" s="142"/>
      <c r="J3" s="163"/>
    </row>
    <row r="4" spans="1:10" s="124" customFormat="1" ht="40.5" customHeight="1">
      <c r="A4" s="138"/>
      <c r="B4" s="143"/>
      <c r="C4" s="144" t="s">
        <v>266</v>
      </c>
      <c r="D4" s="145"/>
      <c r="E4" s="144" t="s">
        <v>266</v>
      </c>
      <c r="F4" s="144" t="s">
        <v>278</v>
      </c>
      <c r="G4" s="144" t="s">
        <v>279</v>
      </c>
      <c r="J4" s="163"/>
    </row>
    <row r="5" spans="1:7" ht="24.75" customHeight="1">
      <c r="A5" s="146" t="s">
        <v>74</v>
      </c>
      <c r="B5" s="147">
        <f>SUM(B6:B26)</f>
        <v>133000.28000000003</v>
      </c>
      <c r="C5" s="147">
        <f>SUM(C6:C26)</f>
        <v>48000</v>
      </c>
      <c r="D5" s="147">
        <f>SUM(D6:D26)</f>
        <v>150972.39</v>
      </c>
      <c r="E5" s="147">
        <f>SUM(E6:E26)</f>
        <v>58000</v>
      </c>
      <c r="F5" s="148">
        <f>(D5-E5)-(B5-C5)</f>
        <v>7972.109999999986</v>
      </c>
      <c r="G5" s="149">
        <f aca="true" t="shared" si="0" ref="G5:G26">F5/(B5-C5)*100</f>
        <v>9.37892204590383</v>
      </c>
    </row>
    <row r="6" spans="1:10" ht="24.75" customHeight="1">
      <c r="A6" s="150" t="s">
        <v>75</v>
      </c>
      <c r="B6" s="151">
        <v>9010.33</v>
      </c>
      <c r="C6" s="151">
        <v>74</v>
      </c>
      <c r="D6" s="152">
        <v>10215</v>
      </c>
      <c r="E6" s="153">
        <v>650</v>
      </c>
      <c r="F6" s="154">
        <f aca="true" t="shared" si="1" ref="F6:F26">(D6-E6)-(B6-C6)</f>
        <v>628.6700000000001</v>
      </c>
      <c r="G6" s="155">
        <f t="shared" si="0"/>
        <v>7.034990874329843</v>
      </c>
      <c r="I6" s="130" t="s">
        <v>75</v>
      </c>
      <c r="J6" s="131">
        <v>9010.33</v>
      </c>
    </row>
    <row r="7" spans="1:10" ht="24.75" customHeight="1">
      <c r="A7" s="156" t="s">
        <v>76</v>
      </c>
      <c r="B7" s="151">
        <v>68.94</v>
      </c>
      <c r="C7" s="151">
        <v>0</v>
      </c>
      <c r="D7" s="152">
        <v>41.22</v>
      </c>
      <c r="E7" s="153">
        <v>0</v>
      </c>
      <c r="F7" s="154">
        <f t="shared" si="1"/>
        <v>-27.72</v>
      </c>
      <c r="G7" s="155">
        <f t="shared" si="0"/>
        <v>-40.2088772845953</v>
      </c>
      <c r="I7" s="130" t="s">
        <v>76</v>
      </c>
      <c r="J7" s="131">
        <v>68.94</v>
      </c>
    </row>
    <row r="8" spans="1:10" ht="24.75" customHeight="1">
      <c r="A8" s="156" t="s">
        <v>77</v>
      </c>
      <c r="B8" s="151">
        <v>6764.13</v>
      </c>
      <c r="C8" s="151">
        <v>108</v>
      </c>
      <c r="D8" s="152">
        <v>7094.620000000002</v>
      </c>
      <c r="E8" s="153">
        <v>250</v>
      </c>
      <c r="F8" s="154">
        <f t="shared" si="1"/>
        <v>188.4900000000016</v>
      </c>
      <c r="G8" s="155">
        <f t="shared" si="0"/>
        <v>2.8318257005196954</v>
      </c>
      <c r="I8" s="130" t="s">
        <v>77</v>
      </c>
      <c r="J8" s="131">
        <v>6764.13</v>
      </c>
    </row>
    <row r="9" spans="1:10" ht="24.75" customHeight="1">
      <c r="A9" s="156" t="s">
        <v>78</v>
      </c>
      <c r="B9" s="151">
        <v>27364.97</v>
      </c>
      <c r="C9" s="151">
        <v>6400</v>
      </c>
      <c r="D9" s="152">
        <v>27903.09</v>
      </c>
      <c r="E9" s="153">
        <v>4600</v>
      </c>
      <c r="F9" s="154">
        <f t="shared" si="1"/>
        <v>2338.119999999999</v>
      </c>
      <c r="G9" s="155">
        <f t="shared" si="0"/>
        <v>11.152508207738904</v>
      </c>
      <c r="I9" s="130" t="s">
        <v>78</v>
      </c>
      <c r="J9" s="131">
        <v>27364.97</v>
      </c>
    </row>
    <row r="10" spans="1:10" ht="24.75" customHeight="1">
      <c r="A10" s="156" t="s">
        <v>79</v>
      </c>
      <c r="B10" s="151">
        <v>447.69</v>
      </c>
      <c r="C10" s="151">
        <v>200</v>
      </c>
      <c r="D10" s="152">
        <v>297.18</v>
      </c>
      <c r="E10" s="153">
        <v>50</v>
      </c>
      <c r="F10" s="154">
        <f t="shared" si="1"/>
        <v>-0.5099999999999909</v>
      </c>
      <c r="G10" s="155">
        <f t="shared" si="0"/>
        <v>-0.20590253946464973</v>
      </c>
      <c r="I10" s="130" t="s">
        <v>79</v>
      </c>
      <c r="J10" s="131">
        <v>447.69</v>
      </c>
    </row>
    <row r="11" spans="1:10" ht="24.75" customHeight="1">
      <c r="A11" s="156" t="s">
        <v>271</v>
      </c>
      <c r="B11" s="151">
        <v>7110.54</v>
      </c>
      <c r="C11" s="151">
        <v>2265</v>
      </c>
      <c r="D11" s="152">
        <v>13909.27</v>
      </c>
      <c r="E11" s="153">
        <v>8810</v>
      </c>
      <c r="F11" s="154">
        <f t="shared" si="1"/>
        <v>253.73000000000047</v>
      </c>
      <c r="G11" s="155">
        <f t="shared" si="0"/>
        <v>5.236361685178545</v>
      </c>
      <c r="I11" s="130" t="s">
        <v>271</v>
      </c>
      <c r="J11" s="131">
        <v>7110.54</v>
      </c>
    </row>
    <row r="12" spans="1:10" ht="24.75" customHeight="1">
      <c r="A12" s="156" t="s">
        <v>81</v>
      </c>
      <c r="B12" s="151">
        <v>10834</v>
      </c>
      <c r="C12" s="151">
        <v>1579</v>
      </c>
      <c r="D12" s="152">
        <v>18497</v>
      </c>
      <c r="E12" s="153">
        <v>1350</v>
      </c>
      <c r="F12" s="154">
        <f t="shared" si="1"/>
        <v>7892</v>
      </c>
      <c r="G12" s="155">
        <f t="shared" si="0"/>
        <v>85.27282549972988</v>
      </c>
      <c r="I12" s="130" t="s">
        <v>81</v>
      </c>
      <c r="J12" s="131">
        <v>10757.28</v>
      </c>
    </row>
    <row r="13" spans="1:10" ht="24.75" customHeight="1">
      <c r="A13" s="156" t="s">
        <v>82</v>
      </c>
      <c r="B13" s="151">
        <v>13245.13</v>
      </c>
      <c r="C13" s="151">
        <v>8004</v>
      </c>
      <c r="D13" s="152">
        <v>8379.85</v>
      </c>
      <c r="E13" s="153">
        <v>1700</v>
      </c>
      <c r="F13" s="154">
        <f t="shared" si="1"/>
        <v>1438.7200000000012</v>
      </c>
      <c r="G13" s="155">
        <f t="shared" si="0"/>
        <v>27.45056886587437</v>
      </c>
      <c r="I13" s="130" t="s">
        <v>82</v>
      </c>
      <c r="J13" s="131">
        <v>13245.13</v>
      </c>
    </row>
    <row r="14" spans="1:10" ht="24.75" customHeight="1">
      <c r="A14" s="156" t="s">
        <v>83</v>
      </c>
      <c r="B14" s="151">
        <v>4184.98</v>
      </c>
      <c r="C14" s="151">
        <v>3260</v>
      </c>
      <c r="D14" s="152">
        <v>5695.72</v>
      </c>
      <c r="E14" s="153">
        <v>5090</v>
      </c>
      <c r="F14" s="154">
        <f t="shared" si="1"/>
        <v>-319.2599999999993</v>
      </c>
      <c r="G14" s="155">
        <f t="shared" si="0"/>
        <v>-34.515340872235015</v>
      </c>
      <c r="I14" s="130" t="s">
        <v>83</v>
      </c>
      <c r="J14" s="131">
        <v>4184.98</v>
      </c>
    </row>
    <row r="15" spans="1:10" ht="24.75" customHeight="1">
      <c r="A15" s="156" t="s">
        <v>84</v>
      </c>
      <c r="B15" s="151">
        <v>4178.54</v>
      </c>
      <c r="C15" s="151">
        <v>1600</v>
      </c>
      <c r="D15" s="152">
        <v>5379.88</v>
      </c>
      <c r="E15" s="153">
        <v>3000</v>
      </c>
      <c r="F15" s="154">
        <f t="shared" si="1"/>
        <v>-198.65999999999985</v>
      </c>
      <c r="G15" s="155">
        <f t="shared" si="0"/>
        <v>-7.704359831532567</v>
      </c>
      <c r="I15" s="130" t="s">
        <v>84</v>
      </c>
      <c r="J15" s="131">
        <v>4178.54</v>
      </c>
    </row>
    <row r="16" spans="1:10" ht="24.75" customHeight="1">
      <c r="A16" s="156" t="s">
        <v>85</v>
      </c>
      <c r="B16" s="152">
        <v>22532.04</v>
      </c>
      <c r="C16" s="152">
        <v>16900</v>
      </c>
      <c r="D16" s="152">
        <v>23338.9</v>
      </c>
      <c r="E16" s="153">
        <v>18650</v>
      </c>
      <c r="F16" s="154">
        <f t="shared" si="1"/>
        <v>-943.1399999999994</v>
      </c>
      <c r="G16" s="155">
        <f t="shared" si="0"/>
        <v>-16.745974815519762</v>
      </c>
      <c r="I16" s="130" t="s">
        <v>85</v>
      </c>
      <c r="J16" s="131">
        <v>22532.04</v>
      </c>
    </row>
    <row r="17" spans="1:10" ht="24.75" customHeight="1">
      <c r="A17" s="156" t="s">
        <v>86</v>
      </c>
      <c r="B17" s="151">
        <v>4190.14</v>
      </c>
      <c r="C17" s="151">
        <v>3200</v>
      </c>
      <c r="D17" s="152">
        <v>5950.97</v>
      </c>
      <c r="E17" s="153">
        <v>4900</v>
      </c>
      <c r="F17" s="154">
        <f t="shared" si="1"/>
        <v>60.82999999999993</v>
      </c>
      <c r="G17" s="155">
        <f t="shared" si="0"/>
        <v>6.143575655967833</v>
      </c>
      <c r="I17" s="130" t="s">
        <v>86</v>
      </c>
      <c r="J17" s="131">
        <v>4190.14</v>
      </c>
    </row>
    <row r="18" spans="1:10" ht="24.75" customHeight="1">
      <c r="A18" s="156" t="s">
        <v>87</v>
      </c>
      <c r="B18" s="151">
        <v>783.95</v>
      </c>
      <c r="C18" s="151">
        <v>100</v>
      </c>
      <c r="D18" s="152">
        <v>533.78</v>
      </c>
      <c r="E18" s="153">
        <v>200</v>
      </c>
      <c r="F18" s="154">
        <f t="shared" si="1"/>
        <v>-350.1700000000001</v>
      </c>
      <c r="G18" s="155">
        <f t="shared" si="0"/>
        <v>-51.198187001973835</v>
      </c>
      <c r="I18" s="130" t="s">
        <v>87</v>
      </c>
      <c r="J18" s="131">
        <v>783.95</v>
      </c>
    </row>
    <row r="19" spans="1:10" ht="24.75" customHeight="1">
      <c r="A19" s="156" t="s">
        <v>88</v>
      </c>
      <c r="B19" s="151">
        <v>183.32</v>
      </c>
      <c r="C19" s="151">
        <v>0</v>
      </c>
      <c r="D19" s="152">
        <v>2168.87</v>
      </c>
      <c r="E19" s="153">
        <v>2000</v>
      </c>
      <c r="F19" s="154">
        <f t="shared" si="1"/>
        <v>-14.450000000000102</v>
      </c>
      <c r="G19" s="155">
        <f t="shared" si="0"/>
        <v>-7.882391446650722</v>
      </c>
      <c r="I19" s="130" t="s">
        <v>88</v>
      </c>
      <c r="J19" s="131">
        <v>183.32</v>
      </c>
    </row>
    <row r="20" spans="1:10" ht="24.75" customHeight="1">
      <c r="A20" s="156" t="s">
        <v>89</v>
      </c>
      <c r="B20" s="157">
        <v>4792.32</v>
      </c>
      <c r="C20" s="157">
        <v>4000</v>
      </c>
      <c r="D20" s="152">
        <v>6742.88</v>
      </c>
      <c r="E20" s="153">
        <v>6000</v>
      </c>
      <c r="F20" s="154">
        <f t="shared" si="1"/>
        <v>-49.4399999999996</v>
      </c>
      <c r="G20" s="155">
        <f t="shared" si="0"/>
        <v>-6.239903069466834</v>
      </c>
      <c r="I20" s="130" t="s">
        <v>89</v>
      </c>
      <c r="J20" s="131">
        <v>4792.32</v>
      </c>
    </row>
    <row r="21" spans="1:10" ht="24.75" customHeight="1">
      <c r="A21" s="158" t="s">
        <v>90</v>
      </c>
      <c r="B21" s="151">
        <v>550</v>
      </c>
      <c r="C21" s="151">
        <v>0</v>
      </c>
      <c r="D21" s="152">
        <v>650</v>
      </c>
      <c r="E21" s="153">
        <v>200</v>
      </c>
      <c r="F21" s="154">
        <f t="shared" si="1"/>
        <v>-100</v>
      </c>
      <c r="G21" s="155">
        <f t="shared" si="0"/>
        <v>-18.181818181818183</v>
      </c>
      <c r="I21" s="130" t="s">
        <v>90</v>
      </c>
      <c r="J21" s="131">
        <v>550</v>
      </c>
    </row>
    <row r="22" spans="1:10" ht="24.75" customHeight="1">
      <c r="A22" s="158" t="s">
        <v>91</v>
      </c>
      <c r="B22" s="151">
        <v>346.62</v>
      </c>
      <c r="C22" s="151">
        <v>110</v>
      </c>
      <c r="D22" s="152">
        <v>227.13</v>
      </c>
      <c r="E22" s="153">
        <v>0</v>
      </c>
      <c r="F22" s="154">
        <f t="shared" si="1"/>
        <v>-9.490000000000009</v>
      </c>
      <c r="G22" s="155">
        <f t="shared" si="0"/>
        <v>-4.010649987321448</v>
      </c>
      <c r="I22" s="130" t="s">
        <v>91</v>
      </c>
      <c r="J22" s="131">
        <v>346.62</v>
      </c>
    </row>
    <row r="23" spans="1:10" ht="24.75" customHeight="1">
      <c r="A23" s="158" t="s">
        <v>92</v>
      </c>
      <c r="B23" s="157">
        <v>465.64</v>
      </c>
      <c r="C23" s="159">
        <v>0</v>
      </c>
      <c r="D23" s="152">
        <v>1115.03</v>
      </c>
      <c r="E23" s="153">
        <v>550</v>
      </c>
      <c r="F23" s="154">
        <f t="shared" si="1"/>
        <v>99.38999999999999</v>
      </c>
      <c r="G23" s="155">
        <f t="shared" si="0"/>
        <v>21.344815737479593</v>
      </c>
      <c r="I23" s="130" t="s">
        <v>92</v>
      </c>
      <c r="J23" s="131">
        <v>465.64</v>
      </c>
    </row>
    <row r="24" spans="1:10" ht="24.75" customHeight="1">
      <c r="A24" s="158" t="s">
        <v>272</v>
      </c>
      <c r="B24" s="151">
        <v>1300</v>
      </c>
      <c r="C24" s="151">
        <v>0</v>
      </c>
      <c r="D24" s="152">
        <v>1500</v>
      </c>
      <c r="E24" s="153">
        <v>0</v>
      </c>
      <c r="F24" s="154">
        <f t="shared" si="1"/>
        <v>200</v>
      </c>
      <c r="G24" s="155">
        <f t="shared" si="0"/>
        <v>15.384615384615385</v>
      </c>
      <c r="I24" s="130" t="s">
        <v>272</v>
      </c>
      <c r="J24" s="131">
        <v>1300</v>
      </c>
    </row>
    <row r="25" spans="1:10" ht="24.75" customHeight="1">
      <c r="A25" s="156" t="s">
        <v>94</v>
      </c>
      <c r="B25" s="160">
        <v>6015</v>
      </c>
      <c r="C25" s="160">
        <v>0</v>
      </c>
      <c r="D25" s="152">
        <v>4853</v>
      </c>
      <c r="E25" s="153">
        <v>0</v>
      </c>
      <c r="F25" s="154">
        <f t="shared" si="1"/>
        <v>-1162</v>
      </c>
      <c r="G25" s="155">
        <f t="shared" si="0"/>
        <v>-19.318370739817123</v>
      </c>
      <c r="I25" s="130" t="s">
        <v>93</v>
      </c>
      <c r="J25" s="131">
        <v>7808</v>
      </c>
    </row>
    <row r="26" spans="1:10" ht="24.75" customHeight="1">
      <c r="A26" s="156" t="s">
        <v>93</v>
      </c>
      <c r="B26" s="151">
        <v>8632</v>
      </c>
      <c r="C26" s="151">
        <v>200</v>
      </c>
      <c r="D26" s="152">
        <v>6479</v>
      </c>
      <c r="E26" s="153">
        <v>0</v>
      </c>
      <c r="F26" s="154">
        <f t="shared" si="1"/>
        <v>-1953</v>
      </c>
      <c r="G26" s="155">
        <f t="shared" si="0"/>
        <v>-23.161764705882355</v>
      </c>
      <c r="I26" s="130" t="s">
        <v>94</v>
      </c>
      <c r="J26" s="131">
        <v>6015</v>
      </c>
    </row>
    <row r="27" spans="1:10" s="125" customFormat="1" ht="30.75" customHeight="1">
      <c r="A27" s="161" t="s">
        <v>273</v>
      </c>
      <c r="B27" s="161"/>
      <c r="C27" s="161"/>
      <c r="D27" s="161"/>
      <c r="E27" s="161"/>
      <c r="F27" s="161"/>
      <c r="G27" s="161"/>
      <c r="H27" s="162"/>
      <c r="I27" s="162"/>
      <c r="J27" s="162"/>
    </row>
  </sheetData>
  <sheetProtection/>
  <mergeCells count="6">
    <mergeCell ref="A1:G1"/>
    <mergeCell ref="F3:G3"/>
    <mergeCell ref="A27:G27"/>
    <mergeCell ref="A3:A4"/>
    <mergeCell ref="B3:B4"/>
    <mergeCell ref="D3:D4"/>
  </mergeCells>
  <printOptions horizontalCentered="1"/>
  <pageMargins left="0.59" right="0.35" top="0.55" bottom="0.55" header="0.51" footer="0.51"/>
  <pageSetup firstPageNumber="25" useFirstPageNumber="1" horizontalDpi="600" verticalDpi="600" orientation="portrait" paperSize="9" scale="90"/>
  <headerFooter alignWithMargins="0">
    <oddFooter>&amp;C&amp;P</oddFooter>
  </headerFooter>
  <legacyDrawing r:id="rId2"/>
</worksheet>
</file>

<file path=xl/worksheets/sheet16.xml><?xml version="1.0" encoding="utf-8"?>
<worksheet xmlns="http://schemas.openxmlformats.org/spreadsheetml/2006/main" xmlns:r="http://schemas.openxmlformats.org/officeDocument/2006/relationships">
  <sheetPr>
    <pageSetUpPr fitToPage="1"/>
  </sheetPr>
  <dimension ref="A1:IV221"/>
  <sheetViews>
    <sheetView showGridLines="0" showZeros="0" workbookViewId="0" topLeftCell="A1">
      <pane xSplit="2" ySplit="4" topLeftCell="C209" activePane="bottomRight" state="frozen"/>
      <selection pane="bottomRight" activeCell="C219" sqref="C219"/>
    </sheetView>
  </sheetViews>
  <sheetFormatPr defaultColWidth="6.875" defaultRowHeight="12.75" customHeight="1"/>
  <cols>
    <col min="1" max="1" width="10.75390625" style="111" customWidth="1"/>
    <col min="2" max="2" width="38.25390625" style="68" customWidth="1"/>
    <col min="3" max="3" width="13.00390625" style="112" customWidth="1"/>
    <col min="4" max="5" width="11.25390625" style="112" customWidth="1"/>
    <col min="6" max="6" width="11.50390625" style="112" customWidth="1"/>
    <col min="7" max="7" width="11.00390625" style="112" customWidth="1"/>
    <col min="8" max="8" width="9.375" style="112" customWidth="1"/>
    <col min="9" max="9" width="9.75390625" style="112" customWidth="1"/>
    <col min="10" max="10" width="10.25390625" style="112" customWidth="1"/>
    <col min="11" max="11" width="8.25390625" style="112" customWidth="1"/>
    <col min="12" max="12" width="10.00390625" style="112" customWidth="1"/>
    <col min="13" max="13" width="11.25390625" style="112" customWidth="1"/>
    <col min="14" max="253" width="6.875" style="68" customWidth="1"/>
    <col min="254" max="16384" width="6.875" style="42" customWidth="1"/>
  </cols>
  <sheetData>
    <row r="1" spans="1:13" s="68" customFormat="1" ht="42" customHeight="1">
      <c r="A1" s="113" t="s">
        <v>280</v>
      </c>
      <c r="B1" s="113"/>
      <c r="C1" s="113"/>
      <c r="D1" s="113"/>
      <c r="E1" s="113"/>
      <c r="F1" s="113"/>
      <c r="G1" s="113"/>
      <c r="H1" s="113"/>
      <c r="I1" s="113"/>
      <c r="J1" s="113"/>
      <c r="K1" s="113"/>
      <c r="L1" s="113"/>
      <c r="M1" s="113"/>
    </row>
    <row r="2" spans="1:254" s="74" customFormat="1" ht="18" customHeight="1">
      <c r="A2" s="74" t="s">
        <v>281</v>
      </c>
      <c r="C2" s="114"/>
      <c r="D2" s="114"/>
      <c r="E2" s="114"/>
      <c r="F2" s="114"/>
      <c r="G2" s="114"/>
      <c r="H2" s="114"/>
      <c r="I2" s="114"/>
      <c r="J2" s="114"/>
      <c r="K2" s="114"/>
      <c r="L2" s="114"/>
      <c r="M2" s="114" t="s">
        <v>282</v>
      </c>
      <c r="IT2" s="123"/>
    </row>
    <row r="3" spans="1:13" s="68" customFormat="1" ht="29.25" customHeight="1">
      <c r="A3" s="115" t="s">
        <v>283</v>
      </c>
      <c r="B3" s="103" t="s">
        <v>284</v>
      </c>
      <c r="C3" s="103" t="s">
        <v>285</v>
      </c>
      <c r="D3" s="116" t="s">
        <v>286</v>
      </c>
      <c r="E3" s="117"/>
      <c r="F3" s="117"/>
      <c r="G3" s="117"/>
      <c r="H3" s="117"/>
      <c r="I3" s="117"/>
      <c r="J3" s="117"/>
      <c r="K3" s="117"/>
      <c r="L3" s="117"/>
      <c r="M3" s="120"/>
    </row>
    <row r="4" spans="1:13" s="68" customFormat="1" ht="30.75" customHeight="1">
      <c r="A4" s="115"/>
      <c r="B4" s="103"/>
      <c r="C4" s="103"/>
      <c r="D4" s="118" t="s">
        <v>287</v>
      </c>
      <c r="E4" s="118" t="s">
        <v>288</v>
      </c>
      <c r="F4" s="118" t="s">
        <v>289</v>
      </c>
      <c r="G4" s="118" t="s">
        <v>290</v>
      </c>
      <c r="H4" s="115" t="s">
        <v>291</v>
      </c>
      <c r="I4" s="115" t="s">
        <v>292</v>
      </c>
      <c r="J4" s="118" t="s">
        <v>293</v>
      </c>
      <c r="K4" s="118" t="s">
        <v>294</v>
      </c>
      <c r="L4" s="118" t="s">
        <v>295</v>
      </c>
      <c r="M4" s="118" t="s">
        <v>93</v>
      </c>
    </row>
    <row r="5" spans="1:256" s="74" customFormat="1" ht="12.75" customHeight="1">
      <c r="A5" s="103"/>
      <c r="B5" s="103" t="s">
        <v>296</v>
      </c>
      <c r="C5" s="104">
        <f>C6+C55+C57+C68+C83+C88+C101+C120+C142+C150+C159+C184+C192+C196+C199+C205+C207+C211+C217+C218+C220</f>
        <v>150971.46000000002</v>
      </c>
      <c r="D5" s="104">
        <f aca="true" t="shared" si="0" ref="D5:M5">D6+D55+D57+D68+D83+D88+D101+D120+D142+D150+D159+D184+D192+D196+D199+D205+D207+D211+D217+D218+D220</f>
        <v>40775.420000000006</v>
      </c>
      <c r="E5" s="104">
        <f t="shared" si="0"/>
        <v>31846.700000000004</v>
      </c>
      <c r="F5" s="104">
        <f t="shared" si="0"/>
        <v>6578.959999999999</v>
      </c>
      <c r="G5" s="104">
        <f t="shared" si="0"/>
        <v>4853</v>
      </c>
      <c r="H5" s="104">
        <f t="shared" si="0"/>
        <v>34.61</v>
      </c>
      <c r="I5" s="104">
        <f t="shared" si="0"/>
        <v>38913.24999999999</v>
      </c>
      <c r="J5" s="104">
        <f t="shared" si="0"/>
        <v>0</v>
      </c>
      <c r="K5" s="104">
        <f t="shared" si="0"/>
        <v>353</v>
      </c>
      <c r="L5" s="104">
        <f t="shared" si="0"/>
        <v>10534</v>
      </c>
      <c r="M5" s="104">
        <f t="shared" si="0"/>
        <v>17082.52</v>
      </c>
      <c r="IU5" s="43"/>
      <c r="IV5" s="43"/>
    </row>
    <row r="6" spans="1:13" s="68" customFormat="1" ht="12.75" customHeight="1">
      <c r="A6" s="105" t="s">
        <v>297</v>
      </c>
      <c r="B6" s="105" t="s">
        <v>75</v>
      </c>
      <c r="C6" s="119">
        <v>10214.22</v>
      </c>
      <c r="D6" s="119">
        <v>4963.89</v>
      </c>
      <c r="E6" s="119">
        <v>3831.1</v>
      </c>
      <c r="F6" s="119">
        <v>131.91</v>
      </c>
      <c r="G6" s="119">
        <v>0</v>
      </c>
      <c r="H6" s="119">
        <v>4</v>
      </c>
      <c r="I6" s="121">
        <v>1133.32</v>
      </c>
      <c r="J6" s="119">
        <v>0</v>
      </c>
      <c r="K6" s="122">
        <v>150</v>
      </c>
      <c r="L6" s="121">
        <v>0</v>
      </c>
      <c r="M6" s="119">
        <v>0</v>
      </c>
    </row>
    <row r="7" spans="1:13" s="68" customFormat="1" ht="12.75" customHeight="1">
      <c r="A7" s="105" t="s">
        <v>298</v>
      </c>
      <c r="B7" s="105" t="s">
        <v>299</v>
      </c>
      <c r="C7" s="119">
        <v>372.3</v>
      </c>
      <c r="D7" s="119">
        <v>265.66</v>
      </c>
      <c r="E7" s="119">
        <v>104.48</v>
      </c>
      <c r="F7" s="119">
        <v>2.16</v>
      </c>
      <c r="G7" s="119">
        <v>0</v>
      </c>
      <c r="H7" s="119">
        <v>0</v>
      </c>
      <c r="I7" s="121">
        <v>0</v>
      </c>
      <c r="J7" s="119">
        <v>0</v>
      </c>
      <c r="K7" s="122">
        <v>0</v>
      </c>
      <c r="L7" s="121">
        <v>0</v>
      </c>
      <c r="M7" s="119">
        <v>0</v>
      </c>
    </row>
    <row r="8" spans="1:13" s="68" customFormat="1" ht="12.75" customHeight="1">
      <c r="A8" s="105" t="s">
        <v>300</v>
      </c>
      <c r="B8" s="105" t="s">
        <v>301</v>
      </c>
      <c r="C8" s="119">
        <v>3.5</v>
      </c>
      <c r="D8" s="119">
        <v>0</v>
      </c>
      <c r="E8" s="119">
        <v>3.5</v>
      </c>
      <c r="F8" s="119">
        <v>0</v>
      </c>
      <c r="G8" s="119">
        <v>0</v>
      </c>
      <c r="H8" s="119">
        <v>0</v>
      </c>
      <c r="I8" s="121">
        <v>0</v>
      </c>
      <c r="J8" s="119">
        <v>0</v>
      </c>
      <c r="K8" s="122">
        <v>0</v>
      </c>
      <c r="L8" s="121">
        <v>0</v>
      </c>
      <c r="M8" s="119">
        <v>0</v>
      </c>
    </row>
    <row r="9" spans="1:13" s="68" customFormat="1" ht="12.75" customHeight="1">
      <c r="A9" s="105" t="s">
        <v>302</v>
      </c>
      <c r="B9" s="105" t="s">
        <v>303</v>
      </c>
      <c r="C9" s="119">
        <v>25</v>
      </c>
      <c r="D9" s="119">
        <v>0</v>
      </c>
      <c r="E9" s="119">
        <v>25</v>
      </c>
      <c r="F9" s="119">
        <v>0</v>
      </c>
      <c r="G9" s="119">
        <v>0</v>
      </c>
      <c r="H9" s="119">
        <v>0</v>
      </c>
      <c r="I9" s="121">
        <v>0</v>
      </c>
      <c r="J9" s="119">
        <v>0</v>
      </c>
      <c r="K9" s="122">
        <v>0</v>
      </c>
      <c r="L9" s="121">
        <v>0</v>
      </c>
      <c r="M9" s="119">
        <v>0</v>
      </c>
    </row>
    <row r="10" spans="1:13" s="68" customFormat="1" ht="12.75" customHeight="1">
      <c r="A10" s="105" t="s">
        <v>304</v>
      </c>
      <c r="B10" s="105" t="s">
        <v>305</v>
      </c>
      <c r="C10" s="119">
        <v>280.92</v>
      </c>
      <c r="D10" s="119">
        <v>174.15</v>
      </c>
      <c r="E10" s="119">
        <v>98.26</v>
      </c>
      <c r="F10" s="119">
        <v>8.51</v>
      </c>
      <c r="G10" s="119">
        <v>0</v>
      </c>
      <c r="H10" s="119">
        <v>0</v>
      </c>
      <c r="I10" s="121">
        <v>0</v>
      </c>
      <c r="J10" s="119">
        <v>0</v>
      </c>
      <c r="K10" s="122">
        <v>0</v>
      </c>
      <c r="L10" s="121">
        <v>0</v>
      </c>
      <c r="M10" s="119">
        <v>0</v>
      </c>
    </row>
    <row r="11" spans="1:13" s="68" customFormat="1" ht="12.75" customHeight="1">
      <c r="A11" s="105" t="s">
        <v>306</v>
      </c>
      <c r="B11" s="105" t="s">
        <v>307</v>
      </c>
      <c r="C11" s="119">
        <v>25</v>
      </c>
      <c r="D11" s="119">
        <v>0</v>
      </c>
      <c r="E11" s="119">
        <v>25</v>
      </c>
      <c r="F11" s="119">
        <v>0</v>
      </c>
      <c r="G11" s="119">
        <v>0</v>
      </c>
      <c r="H11" s="119">
        <v>0</v>
      </c>
      <c r="I11" s="121">
        <v>0</v>
      </c>
      <c r="J11" s="119">
        <v>0</v>
      </c>
      <c r="K11" s="122">
        <v>0</v>
      </c>
      <c r="L11" s="121">
        <v>0</v>
      </c>
      <c r="M11" s="119">
        <v>0</v>
      </c>
    </row>
    <row r="12" spans="1:13" s="68" customFormat="1" ht="12.75" customHeight="1">
      <c r="A12" s="105" t="s">
        <v>308</v>
      </c>
      <c r="B12" s="105" t="s">
        <v>309</v>
      </c>
      <c r="C12" s="119">
        <v>557.79</v>
      </c>
      <c r="D12" s="119">
        <v>362.82</v>
      </c>
      <c r="E12" s="119">
        <v>180.57</v>
      </c>
      <c r="F12" s="119">
        <v>14.4</v>
      </c>
      <c r="G12" s="119">
        <v>0</v>
      </c>
      <c r="H12" s="119">
        <v>0</v>
      </c>
      <c r="I12" s="121">
        <v>0</v>
      </c>
      <c r="J12" s="119">
        <v>0</v>
      </c>
      <c r="K12" s="122">
        <v>0</v>
      </c>
      <c r="L12" s="121">
        <v>0</v>
      </c>
      <c r="M12" s="119">
        <v>0</v>
      </c>
    </row>
    <row r="13" spans="1:13" s="68" customFormat="1" ht="12.75" customHeight="1">
      <c r="A13" s="105" t="s">
        <v>310</v>
      </c>
      <c r="B13" s="105" t="s">
        <v>311</v>
      </c>
      <c r="C13" s="119">
        <v>17.52</v>
      </c>
      <c r="D13" s="119">
        <v>0</v>
      </c>
      <c r="E13" s="119">
        <v>0</v>
      </c>
      <c r="F13" s="119">
        <v>0</v>
      </c>
      <c r="G13" s="119">
        <v>0</v>
      </c>
      <c r="H13" s="119">
        <v>0</v>
      </c>
      <c r="I13" s="121">
        <v>17.52</v>
      </c>
      <c r="J13" s="119">
        <v>0</v>
      </c>
      <c r="K13" s="122">
        <v>0</v>
      </c>
      <c r="L13" s="121">
        <v>0</v>
      </c>
      <c r="M13" s="119">
        <v>0</v>
      </c>
    </row>
    <row r="14" spans="1:13" s="68" customFormat="1" ht="12.75" customHeight="1">
      <c r="A14" s="105" t="s">
        <v>312</v>
      </c>
      <c r="B14" s="105" t="s">
        <v>313</v>
      </c>
      <c r="C14" s="119">
        <v>405.72</v>
      </c>
      <c r="D14" s="119">
        <v>221.33</v>
      </c>
      <c r="E14" s="119">
        <v>182.42</v>
      </c>
      <c r="F14" s="119">
        <v>1.97</v>
      </c>
      <c r="G14" s="119">
        <v>0</v>
      </c>
      <c r="H14" s="119">
        <v>0</v>
      </c>
      <c r="I14" s="121">
        <v>0</v>
      </c>
      <c r="J14" s="119">
        <v>0</v>
      </c>
      <c r="K14" s="122">
        <v>0</v>
      </c>
      <c r="L14" s="121">
        <v>0</v>
      </c>
      <c r="M14" s="119">
        <v>0</v>
      </c>
    </row>
    <row r="15" spans="1:13" s="68" customFormat="1" ht="12.75" customHeight="1">
      <c r="A15" s="105" t="s">
        <v>314</v>
      </c>
      <c r="B15" s="105" t="s">
        <v>315</v>
      </c>
      <c r="C15" s="119">
        <v>90.55</v>
      </c>
      <c r="D15" s="119">
        <v>62.43</v>
      </c>
      <c r="E15" s="119">
        <v>28</v>
      </c>
      <c r="F15" s="119">
        <v>0.12</v>
      </c>
      <c r="G15" s="119">
        <v>0</v>
      </c>
      <c r="H15" s="119">
        <v>0</v>
      </c>
      <c r="I15" s="121">
        <v>0</v>
      </c>
      <c r="J15" s="119">
        <v>0</v>
      </c>
      <c r="K15" s="122">
        <v>0</v>
      </c>
      <c r="L15" s="121">
        <v>0</v>
      </c>
      <c r="M15" s="119">
        <v>0</v>
      </c>
    </row>
    <row r="16" spans="1:13" s="68" customFormat="1" ht="12.75" customHeight="1">
      <c r="A16" s="105" t="s">
        <v>316</v>
      </c>
      <c r="B16" s="105" t="s">
        <v>317</v>
      </c>
      <c r="C16" s="119">
        <v>150</v>
      </c>
      <c r="D16" s="119">
        <v>0</v>
      </c>
      <c r="E16" s="119">
        <v>150</v>
      </c>
      <c r="F16" s="119">
        <v>0</v>
      </c>
      <c r="G16" s="119">
        <v>0</v>
      </c>
      <c r="H16" s="119">
        <v>0</v>
      </c>
      <c r="I16" s="121">
        <v>0</v>
      </c>
      <c r="J16" s="119">
        <v>0</v>
      </c>
      <c r="K16" s="122">
        <v>0</v>
      </c>
      <c r="L16" s="121">
        <v>0</v>
      </c>
      <c r="M16" s="119">
        <v>0</v>
      </c>
    </row>
    <row r="17" spans="1:13" s="68" customFormat="1" ht="12.75" customHeight="1">
      <c r="A17" s="105" t="s">
        <v>318</v>
      </c>
      <c r="B17" s="105" t="s">
        <v>319</v>
      </c>
      <c r="C17" s="119">
        <v>214.49</v>
      </c>
      <c r="D17" s="119">
        <v>184.65</v>
      </c>
      <c r="E17" s="119">
        <v>28.73</v>
      </c>
      <c r="F17" s="119">
        <v>1.11</v>
      </c>
      <c r="G17" s="119">
        <v>0</v>
      </c>
      <c r="H17" s="119">
        <v>0</v>
      </c>
      <c r="I17" s="121">
        <v>0</v>
      </c>
      <c r="J17" s="119">
        <v>0</v>
      </c>
      <c r="K17" s="122">
        <v>0</v>
      </c>
      <c r="L17" s="121">
        <v>0</v>
      </c>
      <c r="M17" s="119">
        <v>0</v>
      </c>
    </row>
    <row r="18" spans="1:13" s="68" customFormat="1" ht="12.75" customHeight="1">
      <c r="A18" s="105" t="s">
        <v>320</v>
      </c>
      <c r="B18" s="105" t="s">
        <v>321</v>
      </c>
      <c r="C18" s="119">
        <v>8</v>
      </c>
      <c r="D18" s="119">
        <v>0</v>
      </c>
      <c r="E18" s="119">
        <v>8</v>
      </c>
      <c r="F18" s="119">
        <v>0</v>
      </c>
      <c r="G18" s="119">
        <v>0</v>
      </c>
      <c r="H18" s="119">
        <v>0</v>
      </c>
      <c r="I18" s="121">
        <v>0</v>
      </c>
      <c r="J18" s="119">
        <v>0</v>
      </c>
      <c r="K18" s="122">
        <v>0</v>
      </c>
      <c r="L18" s="121">
        <v>0</v>
      </c>
      <c r="M18" s="119">
        <v>0</v>
      </c>
    </row>
    <row r="19" spans="1:13" s="68" customFormat="1" ht="12.75" customHeight="1">
      <c r="A19" s="105" t="s">
        <v>322</v>
      </c>
      <c r="B19" s="105" t="s">
        <v>323</v>
      </c>
      <c r="C19" s="119">
        <v>132</v>
      </c>
      <c r="D19" s="119">
        <v>0</v>
      </c>
      <c r="E19" s="119">
        <v>132</v>
      </c>
      <c r="F19" s="119">
        <v>0</v>
      </c>
      <c r="G19" s="119">
        <v>0</v>
      </c>
      <c r="H19" s="119">
        <v>0</v>
      </c>
      <c r="I19" s="121">
        <v>0</v>
      </c>
      <c r="J19" s="119">
        <v>0</v>
      </c>
      <c r="K19" s="122">
        <v>0</v>
      </c>
      <c r="L19" s="121">
        <v>0</v>
      </c>
      <c r="M19" s="119">
        <v>0</v>
      </c>
    </row>
    <row r="20" spans="1:13" s="68" customFormat="1" ht="12.75" customHeight="1">
      <c r="A20" s="105" t="s">
        <v>324</v>
      </c>
      <c r="B20" s="105" t="s">
        <v>325</v>
      </c>
      <c r="C20" s="119">
        <v>259.71</v>
      </c>
      <c r="D20" s="119">
        <v>210.62</v>
      </c>
      <c r="E20" s="119">
        <v>48.61</v>
      </c>
      <c r="F20" s="119">
        <v>0.48</v>
      </c>
      <c r="G20" s="119">
        <v>0</v>
      </c>
      <c r="H20" s="119">
        <v>0</v>
      </c>
      <c r="I20" s="121">
        <v>0</v>
      </c>
      <c r="J20" s="119">
        <v>0</v>
      </c>
      <c r="K20" s="122">
        <v>0</v>
      </c>
      <c r="L20" s="121">
        <v>0</v>
      </c>
      <c r="M20" s="119">
        <v>0</v>
      </c>
    </row>
    <row r="21" spans="1:13" s="68" customFormat="1" ht="12.75" customHeight="1">
      <c r="A21" s="105" t="s">
        <v>326</v>
      </c>
      <c r="B21" s="105" t="s">
        <v>327</v>
      </c>
      <c r="C21" s="119">
        <v>40</v>
      </c>
      <c r="D21" s="119">
        <v>0</v>
      </c>
      <c r="E21" s="119">
        <v>40</v>
      </c>
      <c r="F21" s="119">
        <v>0</v>
      </c>
      <c r="G21" s="119">
        <v>0</v>
      </c>
      <c r="H21" s="119">
        <v>0</v>
      </c>
      <c r="I21" s="121">
        <v>0</v>
      </c>
      <c r="J21" s="119">
        <v>0</v>
      </c>
      <c r="K21" s="122">
        <v>0</v>
      </c>
      <c r="L21" s="121">
        <v>0</v>
      </c>
      <c r="M21" s="119">
        <v>0</v>
      </c>
    </row>
    <row r="22" spans="1:13" s="68" customFormat="1" ht="12.75" customHeight="1">
      <c r="A22" s="105" t="s">
        <v>328</v>
      </c>
      <c r="B22" s="105" t="s">
        <v>329</v>
      </c>
      <c r="C22" s="119">
        <v>536.86</v>
      </c>
      <c r="D22" s="119">
        <v>419.66</v>
      </c>
      <c r="E22" s="119">
        <v>100.07</v>
      </c>
      <c r="F22" s="119">
        <v>2.13</v>
      </c>
      <c r="G22" s="119">
        <v>0</v>
      </c>
      <c r="H22" s="119">
        <v>0</v>
      </c>
      <c r="I22" s="121">
        <v>15</v>
      </c>
      <c r="J22" s="119">
        <v>0</v>
      </c>
      <c r="K22" s="122">
        <v>0</v>
      </c>
      <c r="L22" s="121">
        <v>0</v>
      </c>
      <c r="M22" s="119">
        <v>0</v>
      </c>
    </row>
    <row r="23" spans="1:13" s="68" customFormat="1" ht="12.75" customHeight="1">
      <c r="A23" s="105" t="s">
        <v>330</v>
      </c>
      <c r="B23" s="105" t="s">
        <v>331</v>
      </c>
      <c r="C23" s="119">
        <v>100</v>
      </c>
      <c r="D23" s="119">
        <v>0</v>
      </c>
      <c r="E23" s="119">
        <v>100</v>
      </c>
      <c r="F23" s="119">
        <v>0</v>
      </c>
      <c r="G23" s="119">
        <v>0</v>
      </c>
      <c r="H23" s="119">
        <v>0</v>
      </c>
      <c r="I23" s="121">
        <v>0</v>
      </c>
      <c r="J23" s="119">
        <v>0</v>
      </c>
      <c r="K23" s="122">
        <v>0</v>
      </c>
      <c r="L23" s="121">
        <v>0</v>
      </c>
      <c r="M23" s="119">
        <v>0</v>
      </c>
    </row>
    <row r="24" spans="1:13" s="68" customFormat="1" ht="12.75" customHeight="1">
      <c r="A24" s="105" t="s">
        <v>332</v>
      </c>
      <c r="B24" s="105" t="s">
        <v>333</v>
      </c>
      <c r="C24" s="119">
        <v>105</v>
      </c>
      <c r="D24" s="119">
        <v>0</v>
      </c>
      <c r="E24" s="119">
        <v>98</v>
      </c>
      <c r="F24" s="119">
        <v>0</v>
      </c>
      <c r="G24" s="119">
        <v>0</v>
      </c>
      <c r="H24" s="119">
        <v>4</v>
      </c>
      <c r="I24" s="121">
        <v>3</v>
      </c>
      <c r="J24" s="119">
        <v>0</v>
      </c>
      <c r="K24" s="122">
        <v>0</v>
      </c>
      <c r="L24" s="121">
        <v>0</v>
      </c>
      <c r="M24" s="119">
        <v>0</v>
      </c>
    </row>
    <row r="25" spans="1:13" s="68" customFormat="1" ht="12.75" customHeight="1">
      <c r="A25" s="105" t="s">
        <v>334</v>
      </c>
      <c r="B25" s="105" t="s">
        <v>335</v>
      </c>
      <c r="C25" s="119">
        <v>300</v>
      </c>
      <c r="D25" s="119">
        <v>0</v>
      </c>
      <c r="E25" s="119">
        <v>300</v>
      </c>
      <c r="F25" s="119">
        <v>0</v>
      </c>
      <c r="G25" s="119">
        <v>0</v>
      </c>
      <c r="H25" s="119">
        <v>0</v>
      </c>
      <c r="I25" s="121">
        <v>0</v>
      </c>
      <c r="J25" s="119">
        <v>0</v>
      </c>
      <c r="K25" s="122">
        <v>0</v>
      </c>
      <c r="L25" s="121">
        <v>0</v>
      </c>
      <c r="M25" s="119">
        <v>0</v>
      </c>
    </row>
    <row r="26" spans="1:13" s="68" customFormat="1" ht="12.75" customHeight="1">
      <c r="A26" s="105" t="s">
        <v>336</v>
      </c>
      <c r="B26" s="105" t="s">
        <v>337</v>
      </c>
      <c r="C26" s="119">
        <v>240.33</v>
      </c>
      <c r="D26" s="119">
        <v>202.21</v>
      </c>
      <c r="E26" s="119">
        <v>37.52</v>
      </c>
      <c r="F26" s="119">
        <v>0.6</v>
      </c>
      <c r="G26" s="119">
        <v>0</v>
      </c>
      <c r="H26" s="119">
        <v>0</v>
      </c>
      <c r="I26" s="121">
        <v>0</v>
      </c>
      <c r="J26" s="119">
        <v>0</v>
      </c>
      <c r="K26" s="122">
        <v>0</v>
      </c>
      <c r="L26" s="121">
        <v>0</v>
      </c>
      <c r="M26" s="119">
        <v>0</v>
      </c>
    </row>
    <row r="27" spans="1:13" s="68" customFormat="1" ht="12.75" customHeight="1">
      <c r="A27" s="105" t="s">
        <v>338</v>
      </c>
      <c r="B27" s="105" t="s">
        <v>339</v>
      </c>
      <c r="C27" s="119">
        <v>18</v>
      </c>
      <c r="D27" s="119">
        <v>0</v>
      </c>
      <c r="E27" s="119">
        <v>18</v>
      </c>
      <c r="F27" s="119">
        <v>0</v>
      </c>
      <c r="G27" s="119">
        <v>0</v>
      </c>
      <c r="H27" s="119">
        <v>0</v>
      </c>
      <c r="I27" s="121">
        <v>0</v>
      </c>
      <c r="J27" s="119">
        <v>0</v>
      </c>
      <c r="K27" s="122">
        <v>0</v>
      </c>
      <c r="L27" s="121">
        <v>0</v>
      </c>
      <c r="M27" s="119">
        <v>0</v>
      </c>
    </row>
    <row r="28" spans="1:13" s="68" customFormat="1" ht="12.75" customHeight="1">
      <c r="A28" s="105" t="s">
        <v>340</v>
      </c>
      <c r="B28" s="105" t="s">
        <v>341</v>
      </c>
      <c r="C28" s="119">
        <v>0.06</v>
      </c>
      <c r="D28" s="119">
        <v>0.06</v>
      </c>
      <c r="E28" s="119">
        <v>0</v>
      </c>
      <c r="F28" s="119">
        <v>0</v>
      </c>
      <c r="G28" s="119">
        <v>0</v>
      </c>
      <c r="H28" s="119">
        <v>0</v>
      </c>
      <c r="I28" s="121">
        <v>0</v>
      </c>
      <c r="J28" s="119">
        <v>0</v>
      </c>
      <c r="K28" s="122">
        <v>0</v>
      </c>
      <c r="L28" s="121">
        <v>0</v>
      </c>
      <c r="M28" s="119">
        <v>0</v>
      </c>
    </row>
    <row r="29" spans="1:13" s="68" customFormat="1" ht="12.75" customHeight="1">
      <c r="A29" s="105" t="s">
        <v>342</v>
      </c>
      <c r="B29" s="105" t="s">
        <v>343</v>
      </c>
      <c r="C29" s="119">
        <v>0.5</v>
      </c>
      <c r="D29" s="119">
        <v>0</v>
      </c>
      <c r="E29" s="119">
        <v>0.5</v>
      </c>
      <c r="F29" s="119">
        <v>0</v>
      </c>
      <c r="G29" s="119">
        <v>0</v>
      </c>
      <c r="H29" s="119">
        <v>0</v>
      </c>
      <c r="I29" s="121">
        <v>0</v>
      </c>
      <c r="J29" s="119">
        <v>0</v>
      </c>
      <c r="K29" s="122">
        <v>0</v>
      </c>
      <c r="L29" s="121">
        <v>0</v>
      </c>
      <c r="M29" s="119">
        <v>0</v>
      </c>
    </row>
    <row r="30" spans="1:13" s="68" customFormat="1" ht="12.75" customHeight="1">
      <c r="A30" s="105" t="s">
        <v>344</v>
      </c>
      <c r="B30" s="105" t="s">
        <v>345</v>
      </c>
      <c r="C30" s="119">
        <v>46.14</v>
      </c>
      <c r="D30" s="119">
        <v>40.14</v>
      </c>
      <c r="E30" s="119">
        <v>6</v>
      </c>
      <c r="F30" s="119">
        <v>0</v>
      </c>
      <c r="G30" s="119">
        <v>0</v>
      </c>
      <c r="H30" s="119">
        <v>0</v>
      </c>
      <c r="I30" s="121">
        <v>0</v>
      </c>
      <c r="J30" s="119">
        <v>0</v>
      </c>
      <c r="K30" s="122">
        <v>0</v>
      </c>
      <c r="L30" s="121">
        <v>0</v>
      </c>
      <c r="M30" s="119">
        <v>0</v>
      </c>
    </row>
    <row r="31" spans="1:13" s="68" customFormat="1" ht="12.75" customHeight="1">
      <c r="A31" s="105" t="s">
        <v>346</v>
      </c>
      <c r="B31" s="105" t="s">
        <v>347</v>
      </c>
      <c r="C31" s="119">
        <v>804.01</v>
      </c>
      <c r="D31" s="119">
        <v>524.95</v>
      </c>
      <c r="E31" s="119">
        <v>214.12</v>
      </c>
      <c r="F31" s="119">
        <v>0.94</v>
      </c>
      <c r="G31" s="119">
        <v>0</v>
      </c>
      <c r="H31" s="119">
        <v>0</v>
      </c>
      <c r="I31" s="121">
        <v>64</v>
      </c>
      <c r="J31" s="119">
        <v>0</v>
      </c>
      <c r="K31" s="122">
        <v>0</v>
      </c>
      <c r="L31" s="121">
        <v>0</v>
      </c>
      <c r="M31" s="119">
        <v>0</v>
      </c>
    </row>
    <row r="32" spans="1:13" s="68" customFormat="1" ht="12.75" customHeight="1">
      <c r="A32" s="105" t="s">
        <v>348</v>
      </c>
      <c r="B32" s="105" t="s">
        <v>349</v>
      </c>
      <c r="C32" s="119">
        <v>201.78</v>
      </c>
      <c r="D32" s="119">
        <v>57.78</v>
      </c>
      <c r="E32" s="119">
        <v>144</v>
      </c>
      <c r="F32" s="119">
        <v>0</v>
      </c>
      <c r="G32" s="119">
        <v>0</v>
      </c>
      <c r="H32" s="119">
        <v>0</v>
      </c>
      <c r="I32" s="121">
        <v>0</v>
      </c>
      <c r="J32" s="119">
        <v>0</v>
      </c>
      <c r="K32" s="122">
        <v>0</v>
      </c>
      <c r="L32" s="121">
        <v>0</v>
      </c>
      <c r="M32" s="119">
        <v>0</v>
      </c>
    </row>
    <row r="33" spans="1:13" s="68" customFormat="1" ht="12.75" customHeight="1">
      <c r="A33" s="105" t="s">
        <v>350</v>
      </c>
      <c r="B33" s="105" t="s">
        <v>351</v>
      </c>
      <c r="C33" s="119">
        <v>294.75</v>
      </c>
      <c r="D33" s="119">
        <v>239.66</v>
      </c>
      <c r="E33" s="119">
        <v>40.53</v>
      </c>
      <c r="F33" s="119">
        <v>14.56</v>
      </c>
      <c r="G33" s="119">
        <v>0</v>
      </c>
      <c r="H33" s="119">
        <v>0</v>
      </c>
      <c r="I33" s="121">
        <v>0</v>
      </c>
      <c r="J33" s="119">
        <v>0</v>
      </c>
      <c r="K33" s="122">
        <v>0</v>
      </c>
      <c r="L33" s="121">
        <v>0</v>
      </c>
      <c r="M33" s="119">
        <v>0</v>
      </c>
    </row>
    <row r="34" spans="1:13" s="68" customFormat="1" ht="12.75" customHeight="1">
      <c r="A34" s="105" t="s">
        <v>352</v>
      </c>
      <c r="B34" s="105" t="s">
        <v>353</v>
      </c>
      <c r="C34" s="119">
        <v>300</v>
      </c>
      <c r="D34" s="119">
        <v>0</v>
      </c>
      <c r="E34" s="119">
        <v>300</v>
      </c>
      <c r="F34" s="119">
        <v>0</v>
      </c>
      <c r="G34" s="119">
        <v>0</v>
      </c>
      <c r="H34" s="119">
        <v>0</v>
      </c>
      <c r="I34" s="121">
        <v>0</v>
      </c>
      <c r="J34" s="119">
        <v>0</v>
      </c>
      <c r="K34" s="122">
        <v>0</v>
      </c>
      <c r="L34" s="121">
        <v>0</v>
      </c>
      <c r="M34" s="119">
        <v>0</v>
      </c>
    </row>
    <row r="35" spans="1:13" s="68" customFormat="1" ht="12.75" customHeight="1">
      <c r="A35" s="105" t="s">
        <v>354</v>
      </c>
      <c r="B35" s="105" t="s">
        <v>355</v>
      </c>
      <c r="C35" s="119">
        <v>150</v>
      </c>
      <c r="D35" s="119">
        <v>0</v>
      </c>
      <c r="E35" s="119">
        <v>0</v>
      </c>
      <c r="F35" s="119">
        <v>0</v>
      </c>
      <c r="G35" s="119">
        <v>0</v>
      </c>
      <c r="H35" s="119">
        <v>0</v>
      </c>
      <c r="I35" s="121">
        <v>0</v>
      </c>
      <c r="J35" s="119">
        <v>0</v>
      </c>
      <c r="K35" s="122">
        <v>150</v>
      </c>
      <c r="L35" s="121">
        <v>0</v>
      </c>
      <c r="M35" s="119">
        <v>0</v>
      </c>
    </row>
    <row r="36" spans="1:13" s="68" customFormat="1" ht="12.75" customHeight="1">
      <c r="A36" s="105" t="s">
        <v>356</v>
      </c>
      <c r="B36" s="105" t="s">
        <v>357</v>
      </c>
      <c r="C36" s="119">
        <v>153.06</v>
      </c>
      <c r="D36" s="119">
        <v>129.69</v>
      </c>
      <c r="E36" s="119">
        <v>23.25</v>
      </c>
      <c r="F36" s="119">
        <v>0.12</v>
      </c>
      <c r="G36" s="119">
        <v>0</v>
      </c>
      <c r="H36" s="119">
        <v>0</v>
      </c>
      <c r="I36" s="121">
        <v>0</v>
      </c>
      <c r="J36" s="119">
        <v>0</v>
      </c>
      <c r="K36" s="122">
        <v>0</v>
      </c>
      <c r="L36" s="121">
        <v>0</v>
      </c>
      <c r="M36" s="119">
        <v>0</v>
      </c>
    </row>
    <row r="37" spans="1:13" s="68" customFormat="1" ht="12.75" customHeight="1">
      <c r="A37" s="105" t="s">
        <v>358</v>
      </c>
      <c r="B37" s="105" t="s">
        <v>359</v>
      </c>
      <c r="C37" s="119">
        <v>430</v>
      </c>
      <c r="D37" s="119">
        <v>0</v>
      </c>
      <c r="E37" s="119">
        <v>30</v>
      </c>
      <c r="F37" s="119">
        <v>0</v>
      </c>
      <c r="G37" s="119">
        <v>0</v>
      </c>
      <c r="H37" s="119">
        <v>0</v>
      </c>
      <c r="I37" s="121">
        <v>400</v>
      </c>
      <c r="J37" s="119">
        <v>0</v>
      </c>
      <c r="K37" s="122">
        <v>0</v>
      </c>
      <c r="L37" s="121">
        <v>0</v>
      </c>
      <c r="M37" s="119">
        <v>0</v>
      </c>
    </row>
    <row r="38" spans="1:13" s="68" customFormat="1" ht="12.75" customHeight="1">
      <c r="A38" s="105" t="s">
        <v>360</v>
      </c>
      <c r="B38" s="105" t="s">
        <v>361</v>
      </c>
      <c r="C38" s="119">
        <v>87.4</v>
      </c>
      <c r="D38" s="119">
        <v>66.97</v>
      </c>
      <c r="E38" s="119">
        <v>20.28</v>
      </c>
      <c r="F38" s="119">
        <v>0.15</v>
      </c>
      <c r="G38" s="119">
        <v>0</v>
      </c>
      <c r="H38" s="119">
        <v>0</v>
      </c>
      <c r="I38" s="121">
        <v>0</v>
      </c>
      <c r="J38" s="119">
        <v>0</v>
      </c>
      <c r="K38" s="122">
        <v>0</v>
      </c>
      <c r="L38" s="121">
        <v>0</v>
      </c>
      <c r="M38" s="119">
        <v>0</v>
      </c>
    </row>
    <row r="39" spans="1:13" s="68" customFormat="1" ht="12.75" customHeight="1">
      <c r="A39" s="105" t="s">
        <v>362</v>
      </c>
      <c r="B39" s="105" t="s">
        <v>363</v>
      </c>
      <c r="C39" s="119">
        <v>203.61</v>
      </c>
      <c r="D39" s="119">
        <v>132.67</v>
      </c>
      <c r="E39" s="119">
        <v>66.12</v>
      </c>
      <c r="F39" s="119">
        <v>1.02</v>
      </c>
      <c r="G39" s="119">
        <v>0</v>
      </c>
      <c r="H39" s="119">
        <v>0</v>
      </c>
      <c r="I39" s="121">
        <v>3.8</v>
      </c>
      <c r="J39" s="119">
        <v>0</v>
      </c>
      <c r="K39" s="122">
        <v>0</v>
      </c>
      <c r="L39" s="121">
        <v>0</v>
      </c>
      <c r="M39" s="119">
        <v>0</v>
      </c>
    </row>
    <row r="40" spans="1:13" s="68" customFormat="1" ht="12.75" customHeight="1">
      <c r="A40" s="105" t="s">
        <v>364</v>
      </c>
      <c r="B40" s="105" t="s">
        <v>365</v>
      </c>
      <c r="C40" s="119">
        <v>165</v>
      </c>
      <c r="D40" s="119">
        <v>0</v>
      </c>
      <c r="E40" s="119">
        <v>165</v>
      </c>
      <c r="F40" s="119">
        <v>0</v>
      </c>
      <c r="G40" s="119">
        <v>0</v>
      </c>
      <c r="H40" s="119">
        <v>0</v>
      </c>
      <c r="I40" s="121">
        <v>0</v>
      </c>
      <c r="J40" s="119">
        <v>0</v>
      </c>
      <c r="K40" s="122">
        <v>0</v>
      </c>
      <c r="L40" s="121">
        <v>0</v>
      </c>
      <c r="M40" s="119">
        <v>0</v>
      </c>
    </row>
    <row r="41" spans="1:13" s="68" customFormat="1" ht="12.75" customHeight="1">
      <c r="A41" s="105" t="s">
        <v>366</v>
      </c>
      <c r="B41" s="105" t="s">
        <v>367</v>
      </c>
      <c r="C41" s="119">
        <v>16.93</v>
      </c>
      <c r="D41" s="119">
        <v>10.14</v>
      </c>
      <c r="E41" s="119">
        <v>6.79</v>
      </c>
      <c r="F41" s="119">
        <v>0</v>
      </c>
      <c r="G41" s="119">
        <v>0</v>
      </c>
      <c r="H41" s="119">
        <v>0</v>
      </c>
      <c r="I41" s="121">
        <v>0</v>
      </c>
      <c r="J41" s="119">
        <v>0</v>
      </c>
      <c r="K41" s="122">
        <v>0</v>
      </c>
      <c r="L41" s="121">
        <v>0</v>
      </c>
      <c r="M41" s="119">
        <v>0</v>
      </c>
    </row>
    <row r="42" spans="1:13" s="68" customFormat="1" ht="12.75" customHeight="1">
      <c r="A42" s="105" t="s">
        <v>368</v>
      </c>
      <c r="B42" s="105" t="s">
        <v>369</v>
      </c>
      <c r="C42" s="119">
        <v>334.06</v>
      </c>
      <c r="D42" s="119">
        <v>146.33</v>
      </c>
      <c r="E42" s="119">
        <v>184.42</v>
      </c>
      <c r="F42" s="119">
        <v>3.31</v>
      </c>
      <c r="G42" s="119">
        <v>0</v>
      </c>
      <c r="H42" s="119">
        <v>0</v>
      </c>
      <c r="I42" s="121">
        <v>0</v>
      </c>
      <c r="J42" s="119">
        <v>0</v>
      </c>
      <c r="K42" s="122">
        <v>0</v>
      </c>
      <c r="L42" s="121">
        <v>0</v>
      </c>
      <c r="M42" s="119">
        <v>0</v>
      </c>
    </row>
    <row r="43" spans="1:13" s="68" customFormat="1" ht="12.75" customHeight="1">
      <c r="A43" s="105" t="s">
        <v>370</v>
      </c>
      <c r="B43" s="105" t="s">
        <v>371</v>
      </c>
      <c r="C43" s="119">
        <v>149.51</v>
      </c>
      <c r="D43" s="119">
        <v>109.68</v>
      </c>
      <c r="E43" s="119">
        <v>39.71</v>
      </c>
      <c r="F43" s="119">
        <v>0.12</v>
      </c>
      <c r="G43" s="119">
        <v>0</v>
      </c>
      <c r="H43" s="119">
        <v>0</v>
      </c>
      <c r="I43" s="121">
        <v>0</v>
      </c>
      <c r="J43" s="119">
        <v>0</v>
      </c>
      <c r="K43" s="122">
        <v>0</v>
      </c>
      <c r="L43" s="121">
        <v>0</v>
      </c>
      <c r="M43" s="119">
        <v>0</v>
      </c>
    </row>
    <row r="44" spans="1:13" s="68" customFormat="1" ht="12.75" customHeight="1">
      <c r="A44" s="105" t="s">
        <v>372</v>
      </c>
      <c r="B44" s="105" t="s">
        <v>373</v>
      </c>
      <c r="C44" s="119">
        <v>75</v>
      </c>
      <c r="D44" s="119">
        <v>0</v>
      </c>
      <c r="E44" s="119">
        <v>75</v>
      </c>
      <c r="F44" s="119">
        <v>0</v>
      </c>
      <c r="G44" s="119">
        <v>0</v>
      </c>
      <c r="H44" s="119">
        <v>0</v>
      </c>
      <c r="I44" s="121">
        <v>0</v>
      </c>
      <c r="J44" s="119">
        <v>0</v>
      </c>
      <c r="K44" s="122">
        <v>0</v>
      </c>
      <c r="L44" s="121">
        <v>0</v>
      </c>
      <c r="M44" s="119">
        <v>0</v>
      </c>
    </row>
    <row r="45" spans="1:13" s="68" customFormat="1" ht="12.75" customHeight="1">
      <c r="A45" s="105" t="s">
        <v>374</v>
      </c>
      <c r="B45" s="105" t="s">
        <v>375</v>
      </c>
      <c r="C45" s="119">
        <v>217.44</v>
      </c>
      <c r="D45" s="119">
        <v>135.96</v>
      </c>
      <c r="E45" s="119">
        <v>80.23</v>
      </c>
      <c r="F45" s="119">
        <v>1.25</v>
      </c>
      <c r="G45" s="119">
        <v>0</v>
      </c>
      <c r="H45" s="119">
        <v>0</v>
      </c>
      <c r="I45" s="121">
        <v>0</v>
      </c>
      <c r="J45" s="119">
        <v>0</v>
      </c>
      <c r="K45" s="122">
        <v>0</v>
      </c>
      <c r="L45" s="121">
        <v>0</v>
      </c>
      <c r="M45" s="119">
        <v>0</v>
      </c>
    </row>
    <row r="46" spans="1:13" s="68" customFormat="1" ht="12.75" customHeight="1">
      <c r="A46" s="105" t="s">
        <v>376</v>
      </c>
      <c r="B46" s="105" t="s">
        <v>377</v>
      </c>
      <c r="C46" s="119">
        <v>39</v>
      </c>
      <c r="D46" s="119">
        <v>0</v>
      </c>
      <c r="E46" s="119">
        <v>39</v>
      </c>
      <c r="F46" s="119">
        <v>0</v>
      </c>
      <c r="G46" s="119">
        <v>0</v>
      </c>
      <c r="H46" s="119">
        <v>0</v>
      </c>
      <c r="I46" s="121">
        <v>0</v>
      </c>
      <c r="J46" s="119">
        <v>0</v>
      </c>
      <c r="K46" s="122">
        <v>0</v>
      </c>
      <c r="L46" s="121">
        <v>0</v>
      </c>
      <c r="M46" s="119">
        <v>0</v>
      </c>
    </row>
    <row r="47" spans="1:13" s="68" customFormat="1" ht="12.75" customHeight="1">
      <c r="A47" s="105" t="s">
        <v>378</v>
      </c>
      <c r="B47" s="105" t="s">
        <v>379</v>
      </c>
      <c r="C47" s="119">
        <v>100.64</v>
      </c>
      <c r="D47" s="119">
        <v>70.71</v>
      </c>
      <c r="E47" s="119">
        <v>28.2</v>
      </c>
      <c r="F47" s="119">
        <v>1.73</v>
      </c>
      <c r="G47" s="119">
        <v>0</v>
      </c>
      <c r="H47" s="119">
        <v>0</v>
      </c>
      <c r="I47" s="121">
        <v>0</v>
      </c>
      <c r="J47" s="119">
        <v>0</v>
      </c>
      <c r="K47" s="122">
        <v>0</v>
      </c>
      <c r="L47" s="121">
        <v>0</v>
      </c>
      <c r="M47" s="119">
        <v>0</v>
      </c>
    </row>
    <row r="48" spans="1:13" s="68" customFormat="1" ht="12.75" customHeight="1">
      <c r="A48" s="105" t="s">
        <v>380</v>
      </c>
      <c r="B48" s="105" t="s">
        <v>381</v>
      </c>
      <c r="C48" s="119">
        <v>4.3</v>
      </c>
      <c r="D48" s="119">
        <v>4.3</v>
      </c>
      <c r="E48" s="119">
        <v>0</v>
      </c>
      <c r="F48" s="119">
        <v>0</v>
      </c>
      <c r="G48" s="119">
        <v>0</v>
      </c>
      <c r="H48" s="119">
        <v>0</v>
      </c>
      <c r="I48" s="121">
        <v>0</v>
      </c>
      <c r="J48" s="119">
        <v>0</v>
      </c>
      <c r="K48" s="122">
        <v>0</v>
      </c>
      <c r="L48" s="121">
        <v>0</v>
      </c>
      <c r="M48" s="119">
        <v>0</v>
      </c>
    </row>
    <row r="49" spans="1:13" s="68" customFormat="1" ht="12.75" customHeight="1">
      <c r="A49" s="105" t="s">
        <v>382</v>
      </c>
      <c r="B49" s="105" t="s">
        <v>383</v>
      </c>
      <c r="C49" s="119">
        <v>579.6</v>
      </c>
      <c r="D49" s="119">
        <v>419.57</v>
      </c>
      <c r="E49" s="119">
        <v>157.42</v>
      </c>
      <c r="F49" s="119">
        <v>2.61</v>
      </c>
      <c r="G49" s="119">
        <v>0</v>
      </c>
      <c r="H49" s="119">
        <v>0</v>
      </c>
      <c r="I49" s="121">
        <v>0</v>
      </c>
      <c r="J49" s="119">
        <v>0</v>
      </c>
      <c r="K49" s="122">
        <v>0</v>
      </c>
      <c r="L49" s="121">
        <v>0</v>
      </c>
      <c r="M49" s="119">
        <v>0</v>
      </c>
    </row>
    <row r="50" spans="1:13" s="68" customFormat="1" ht="12.75" customHeight="1">
      <c r="A50" s="105" t="s">
        <v>384</v>
      </c>
      <c r="B50" s="105" t="s">
        <v>385</v>
      </c>
      <c r="C50" s="119">
        <v>162.92</v>
      </c>
      <c r="D50" s="119">
        <v>0</v>
      </c>
      <c r="E50" s="119">
        <v>93.32</v>
      </c>
      <c r="F50" s="119">
        <v>69.6</v>
      </c>
      <c r="G50" s="119">
        <v>0</v>
      </c>
      <c r="H50" s="119">
        <v>0</v>
      </c>
      <c r="I50" s="121">
        <v>0</v>
      </c>
      <c r="J50" s="119">
        <v>0</v>
      </c>
      <c r="K50" s="122">
        <v>0</v>
      </c>
      <c r="L50" s="121">
        <v>0</v>
      </c>
      <c r="M50" s="119">
        <v>0</v>
      </c>
    </row>
    <row r="51" spans="1:13" s="68" customFormat="1" ht="12.75" customHeight="1">
      <c r="A51" s="105" t="s">
        <v>386</v>
      </c>
      <c r="B51" s="105" t="s">
        <v>387</v>
      </c>
      <c r="C51" s="119">
        <v>862.85</v>
      </c>
      <c r="D51" s="119">
        <v>719.6</v>
      </c>
      <c r="E51" s="119">
        <v>108.23</v>
      </c>
      <c r="F51" s="119">
        <v>5.02</v>
      </c>
      <c r="G51" s="119">
        <v>0</v>
      </c>
      <c r="H51" s="119">
        <v>0</v>
      </c>
      <c r="I51" s="121">
        <v>30</v>
      </c>
      <c r="J51" s="119">
        <v>0</v>
      </c>
      <c r="K51" s="122">
        <v>0</v>
      </c>
      <c r="L51" s="121">
        <v>0</v>
      </c>
      <c r="M51" s="119">
        <v>0</v>
      </c>
    </row>
    <row r="52" spans="1:13" s="68" customFormat="1" ht="12.75" customHeight="1">
      <c r="A52" s="105" t="s">
        <v>388</v>
      </c>
      <c r="B52" s="105" t="s">
        <v>389</v>
      </c>
      <c r="C52" s="119">
        <v>89.5</v>
      </c>
      <c r="D52" s="119">
        <v>0</v>
      </c>
      <c r="E52" s="119">
        <v>89.5</v>
      </c>
      <c r="F52" s="119">
        <v>0</v>
      </c>
      <c r="G52" s="119">
        <v>0</v>
      </c>
      <c r="H52" s="119">
        <v>0</v>
      </c>
      <c r="I52" s="121">
        <v>0</v>
      </c>
      <c r="J52" s="119">
        <v>0</v>
      </c>
      <c r="K52" s="122">
        <v>0</v>
      </c>
      <c r="L52" s="121">
        <v>0</v>
      </c>
      <c r="M52" s="119">
        <v>0</v>
      </c>
    </row>
    <row r="53" spans="1:13" s="68" customFormat="1" ht="12.75" customHeight="1">
      <c r="A53" s="105" t="s">
        <v>390</v>
      </c>
      <c r="B53" s="105" t="s">
        <v>391</v>
      </c>
      <c r="C53" s="119">
        <v>100</v>
      </c>
      <c r="D53" s="119">
        <v>0</v>
      </c>
      <c r="E53" s="119">
        <v>100</v>
      </c>
      <c r="F53" s="119">
        <v>0</v>
      </c>
      <c r="G53" s="119">
        <v>0</v>
      </c>
      <c r="H53" s="119">
        <v>0</v>
      </c>
      <c r="I53" s="121">
        <v>0</v>
      </c>
      <c r="J53" s="119">
        <v>0</v>
      </c>
      <c r="K53" s="122">
        <v>0</v>
      </c>
      <c r="L53" s="121">
        <v>0</v>
      </c>
      <c r="M53" s="119">
        <v>0</v>
      </c>
    </row>
    <row r="54" spans="1:13" s="68" customFormat="1" ht="12.75" customHeight="1">
      <c r="A54" s="105" t="s">
        <v>392</v>
      </c>
      <c r="B54" s="105" t="s">
        <v>393</v>
      </c>
      <c r="C54" s="119">
        <v>763.47</v>
      </c>
      <c r="D54" s="119">
        <v>52.15</v>
      </c>
      <c r="E54" s="119">
        <v>111.32</v>
      </c>
      <c r="F54" s="119">
        <v>0</v>
      </c>
      <c r="G54" s="119">
        <v>0</v>
      </c>
      <c r="H54" s="119">
        <v>0</v>
      </c>
      <c r="I54" s="121">
        <v>600</v>
      </c>
      <c r="J54" s="119">
        <v>0</v>
      </c>
      <c r="K54" s="122">
        <v>0</v>
      </c>
      <c r="L54" s="121">
        <v>0</v>
      </c>
      <c r="M54" s="119">
        <v>0</v>
      </c>
    </row>
    <row r="55" spans="1:13" s="68" customFormat="1" ht="12.75" customHeight="1">
      <c r="A55" s="105" t="s">
        <v>394</v>
      </c>
      <c r="B55" s="105" t="s">
        <v>76</v>
      </c>
      <c r="C55" s="119">
        <v>41.22</v>
      </c>
      <c r="D55" s="119">
        <v>31.49</v>
      </c>
      <c r="E55" s="119">
        <v>9.73</v>
      </c>
      <c r="F55" s="119">
        <v>0</v>
      </c>
      <c r="G55" s="119">
        <v>0</v>
      </c>
      <c r="H55" s="119">
        <v>0</v>
      </c>
      <c r="I55" s="121">
        <v>0</v>
      </c>
      <c r="J55" s="119">
        <v>0</v>
      </c>
      <c r="K55" s="122">
        <v>0</v>
      </c>
      <c r="L55" s="121">
        <v>0</v>
      </c>
      <c r="M55" s="119">
        <v>0</v>
      </c>
    </row>
    <row r="56" spans="1:13" s="68" customFormat="1" ht="12.75" customHeight="1">
      <c r="A56" s="105" t="s">
        <v>395</v>
      </c>
      <c r="B56" s="105" t="s">
        <v>396</v>
      </c>
      <c r="C56" s="119">
        <v>41.22</v>
      </c>
      <c r="D56" s="119">
        <v>31.49</v>
      </c>
      <c r="E56" s="119">
        <v>9.73</v>
      </c>
      <c r="F56" s="119">
        <v>0</v>
      </c>
      <c r="G56" s="119">
        <v>0</v>
      </c>
      <c r="H56" s="119">
        <v>0</v>
      </c>
      <c r="I56" s="121">
        <v>0</v>
      </c>
      <c r="J56" s="119">
        <v>0</v>
      </c>
      <c r="K56" s="122">
        <v>0</v>
      </c>
      <c r="L56" s="121">
        <v>0</v>
      </c>
      <c r="M56" s="119">
        <v>0</v>
      </c>
    </row>
    <row r="57" spans="1:13" s="68" customFormat="1" ht="12.75" customHeight="1">
      <c r="A57" s="105" t="s">
        <v>397</v>
      </c>
      <c r="B57" s="105" t="s">
        <v>77</v>
      </c>
      <c r="C57" s="119">
        <v>7094.620000000002</v>
      </c>
      <c r="D57" s="119">
        <v>3570.53</v>
      </c>
      <c r="E57" s="119">
        <v>2164.7</v>
      </c>
      <c r="F57" s="119">
        <v>65.79</v>
      </c>
      <c r="G57" s="119">
        <v>0</v>
      </c>
      <c r="H57" s="119">
        <v>6.6</v>
      </c>
      <c r="I57" s="121">
        <v>1287</v>
      </c>
      <c r="J57" s="119">
        <v>0</v>
      </c>
      <c r="K57" s="122">
        <v>0</v>
      </c>
      <c r="L57" s="121">
        <v>0</v>
      </c>
      <c r="M57" s="119">
        <v>0</v>
      </c>
    </row>
    <row r="58" spans="1:13" s="68" customFormat="1" ht="12.75" customHeight="1">
      <c r="A58" s="105" t="s">
        <v>398</v>
      </c>
      <c r="B58" s="105" t="s">
        <v>399</v>
      </c>
      <c r="C58" s="119">
        <v>40.4</v>
      </c>
      <c r="D58" s="119">
        <v>0</v>
      </c>
      <c r="E58" s="119">
        <v>40.4</v>
      </c>
      <c r="F58" s="119">
        <v>0</v>
      </c>
      <c r="G58" s="119">
        <v>0</v>
      </c>
      <c r="H58" s="119">
        <v>0</v>
      </c>
      <c r="I58" s="121">
        <v>0</v>
      </c>
      <c r="J58" s="119">
        <v>0</v>
      </c>
      <c r="K58" s="122">
        <v>0</v>
      </c>
      <c r="L58" s="121">
        <v>0</v>
      </c>
      <c r="M58" s="119">
        <v>0</v>
      </c>
    </row>
    <row r="59" spans="1:13" s="68" customFormat="1" ht="12.75" customHeight="1">
      <c r="A59" s="105" t="s">
        <v>400</v>
      </c>
      <c r="B59" s="105" t="s">
        <v>401</v>
      </c>
      <c r="C59" s="119">
        <v>148.5</v>
      </c>
      <c r="D59" s="119">
        <v>0</v>
      </c>
      <c r="E59" s="119">
        <v>148.5</v>
      </c>
      <c r="F59" s="119">
        <v>0</v>
      </c>
      <c r="G59" s="119">
        <v>0</v>
      </c>
      <c r="H59" s="119">
        <v>0</v>
      </c>
      <c r="I59" s="121">
        <v>0</v>
      </c>
      <c r="J59" s="119">
        <v>0</v>
      </c>
      <c r="K59" s="122">
        <v>0</v>
      </c>
      <c r="L59" s="121">
        <v>0</v>
      </c>
      <c r="M59" s="119">
        <v>0</v>
      </c>
    </row>
    <row r="60" spans="1:13" s="68" customFormat="1" ht="12.75" customHeight="1">
      <c r="A60" s="105" t="s">
        <v>402</v>
      </c>
      <c r="B60" s="105" t="s">
        <v>403</v>
      </c>
      <c r="C60" s="119">
        <v>4051.7</v>
      </c>
      <c r="D60" s="119">
        <v>3085.44</v>
      </c>
      <c r="E60" s="119">
        <v>727.1</v>
      </c>
      <c r="F60" s="119">
        <v>48.16</v>
      </c>
      <c r="G60" s="119">
        <v>0</v>
      </c>
      <c r="H60" s="119">
        <v>0</v>
      </c>
      <c r="I60" s="121">
        <v>191</v>
      </c>
      <c r="J60" s="119">
        <v>0</v>
      </c>
      <c r="K60" s="122">
        <v>0</v>
      </c>
      <c r="L60" s="121">
        <v>0</v>
      </c>
      <c r="M60" s="119">
        <v>0</v>
      </c>
    </row>
    <row r="61" spans="1:13" s="68" customFormat="1" ht="12.75" customHeight="1">
      <c r="A61" s="105" t="s">
        <v>404</v>
      </c>
      <c r="B61" s="105" t="s">
        <v>405</v>
      </c>
      <c r="C61" s="119">
        <v>380</v>
      </c>
      <c r="D61" s="119">
        <v>0</v>
      </c>
      <c r="E61" s="119">
        <v>0</v>
      </c>
      <c r="F61" s="119">
        <v>0</v>
      </c>
      <c r="G61" s="119">
        <v>0</v>
      </c>
      <c r="H61" s="119">
        <v>0</v>
      </c>
      <c r="I61" s="121">
        <v>380</v>
      </c>
      <c r="J61" s="119">
        <v>0</v>
      </c>
      <c r="K61" s="122">
        <v>0</v>
      </c>
      <c r="L61" s="121">
        <v>0</v>
      </c>
      <c r="M61" s="119">
        <v>0</v>
      </c>
    </row>
    <row r="62" spans="1:13" s="68" customFormat="1" ht="12.75" customHeight="1">
      <c r="A62" s="105" t="s">
        <v>406</v>
      </c>
      <c r="B62" s="105" t="s">
        <v>407</v>
      </c>
      <c r="C62" s="119">
        <v>488.39</v>
      </c>
      <c r="D62" s="119">
        <v>0</v>
      </c>
      <c r="E62" s="119">
        <v>488.39</v>
      </c>
      <c r="F62" s="119">
        <v>0</v>
      </c>
      <c r="G62" s="119">
        <v>0</v>
      </c>
      <c r="H62" s="119">
        <v>0</v>
      </c>
      <c r="I62" s="121">
        <v>0</v>
      </c>
      <c r="J62" s="119">
        <v>0</v>
      </c>
      <c r="K62" s="122">
        <v>0</v>
      </c>
      <c r="L62" s="121">
        <v>0</v>
      </c>
      <c r="M62" s="119">
        <v>0</v>
      </c>
    </row>
    <row r="63" spans="1:13" s="68" customFormat="1" ht="12.75" customHeight="1">
      <c r="A63" s="105" t="s">
        <v>408</v>
      </c>
      <c r="B63" s="105" t="s">
        <v>409</v>
      </c>
      <c r="C63" s="119">
        <v>1399.57</v>
      </c>
      <c r="D63" s="119">
        <v>0</v>
      </c>
      <c r="E63" s="119">
        <v>671.97</v>
      </c>
      <c r="F63" s="119">
        <v>15</v>
      </c>
      <c r="G63" s="119">
        <v>0</v>
      </c>
      <c r="H63" s="119">
        <v>3</v>
      </c>
      <c r="I63" s="121">
        <v>709.6</v>
      </c>
      <c r="J63" s="119">
        <v>0</v>
      </c>
      <c r="K63" s="122">
        <v>0</v>
      </c>
      <c r="L63" s="121">
        <v>0</v>
      </c>
      <c r="M63" s="119">
        <v>0</v>
      </c>
    </row>
    <row r="64" spans="1:13" s="68" customFormat="1" ht="12.75" customHeight="1">
      <c r="A64" s="105" t="s">
        <v>410</v>
      </c>
      <c r="B64" s="105" t="s">
        <v>411</v>
      </c>
      <c r="C64" s="119">
        <v>555.13</v>
      </c>
      <c r="D64" s="119">
        <v>468.82</v>
      </c>
      <c r="E64" s="119">
        <v>77.48</v>
      </c>
      <c r="F64" s="119">
        <v>2.63</v>
      </c>
      <c r="G64" s="119">
        <v>0</v>
      </c>
      <c r="H64" s="119">
        <v>0</v>
      </c>
      <c r="I64" s="121">
        <v>6.2</v>
      </c>
      <c r="J64" s="119">
        <v>0</v>
      </c>
      <c r="K64" s="122">
        <v>0</v>
      </c>
      <c r="L64" s="121">
        <v>0</v>
      </c>
      <c r="M64" s="119">
        <v>0</v>
      </c>
    </row>
    <row r="65" spans="1:13" s="68" customFormat="1" ht="12.75" customHeight="1">
      <c r="A65" s="105" t="s">
        <v>412</v>
      </c>
      <c r="B65" s="105" t="s">
        <v>413</v>
      </c>
      <c r="C65" s="119">
        <v>17.13</v>
      </c>
      <c r="D65" s="119">
        <v>16.27</v>
      </c>
      <c r="E65" s="119">
        <v>0.86</v>
      </c>
      <c r="F65" s="119">
        <v>0</v>
      </c>
      <c r="G65" s="119">
        <v>0</v>
      </c>
      <c r="H65" s="119">
        <v>0</v>
      </c>
      <c r="I65" s="121">
        <v>0</v>
      </c>
      <c r="J65" s="119">
        <v>0</v>
      </c>
      <c r="K65" s="122">
        <v>0</v>
      </c>
      <c r="L65" s="121">
        <v>0</v>
      </c>
      <c r="M65" s="119">
        <v>0</v>
      </c>
    </row>
    <row r="66" spans="1:13" s="68" customFormat="1" ht="12.75" customHeight="1">
      <c r="A66" s="105" t="s">
        <v>414</v>
      </c>
      <c r="B66" s="105" t="s">
        <v>415</v>
      </c>
      <c r="C66" s="119">
        <v>2</v>
      </c>
      <c r="D66" s="119">
        <v>0</v>
      </c>
      <c r="E66" s="119">
        <v>2</v>
      </c>
      <c r="F66" s="119">
        <v>0</v>
      </c>
      <c r="G66" s="119">
        <v>0</v>
      </c>
      <c r="H66" s="119">
        <v>0</v>
      </c>
      <c r="I66" s="121">
        <v>0</v>
      </c>
      <c r="J66" s="119">
        <v>0</v>
      </c>
      <c r="K66" s="122">
        <v>0</v>
      </c>
      <c r="L66" s="121">
        <v>0</v>
      </c>
      <c r="M66" s="119">
        <v>0</v>
      </c>
    </row>
    <row r="67" spans="1:13" s="68" customFormat="1" ht="12.75" customHeight="1">
      <c r="A67" s="105" t="s">
        <v>416</v>
      </c>
      <c r="B67" s="105" t="s">
        <v>417</v>
      </c>
      <c r="C67" s="119">
        <v>11.8</v>
      </c>
      <c r="D67" s="119">
        <v>0</v>
      </c>
      <c r="E67" s="119">
        <v>8</v>
      </c>
      <c r="F67" s="119">
        <v>0</v>
      </c>
      <c r="G67" s="119">
        <v>0</v>
      </c>
      <c r="H67" s="119">
        <v>3.6</v>
      </c>
      <c r="I67" s="121">
        <v>0.2</v>
      </c>
      <c r="J67" s="119">
        <v>0</v>
      </c>
      <c r="K67" s="122">
        <v>0</v>
      </c>
      <c r="L67" s="121">
        <v>0</v>
      </c>
      <c r="M67" s="119">
        <v>0</v>
      </c>
    </row>
    <row r="68" spans="1:13" s="68" customFormat="1" ht="12.75" customHeight="1">
      <c r="A68" s="105" t="s">
        <v>418</v>
      </c>
      <c r="B68" s="105" t="s">
        <v>78</v>
      </c>
      <c r="C68" s="119">
        <v>27903.09</v>
      </c>
      <c r="D68" s="119">
        <v>18777.38</v>
      </c>
      <c r="E68" s="119">
        <v>5728.58</v>
      </c>
      <c r="F68" s="119">
        <v>1600.08</v>
      </c>
      <c r="G68" s="119">
        <v>0</v>
      </c>
      <c r="H68" s="119">
        <v>24.01</v>
      </c>
      <c r="I68" s="121">
        <v>1746.82</v>
      </c>
      <c r="J68" s="119">
        <v>0</v>
      </c>
      <c r="K68" s="122">
        <v>0</v>
      </c>
      <c r="L68" s="121">
        <v>0</v>
      </c>
      <c r="M68" s="119">
        <v>26.22</v>
      </c>
    </row>
    <row r="69" spans="1:13" s="68" customFormat="1" ht="12.75" customHeight="1">
      <c r="A69" s="105" t="s">
        <v>419</v>
      </c>
      <c r="B69" s="105" t="s">
        <v>420</v>
      </c>
      <c r="C69" s="119">
        <v>344.21</v>
      </c>
      <c r="D69" s="119">
        <v>254.58</v>
      </c>
      <c r="E69" s="119">
        <v>87.44</v>
      </c>
      <c r="F69" s="119">
        <v>2.19</v>
      </c>
      <c r="G69" s="119">
        <v>0</v>
      </c>
      <c r="H69" s="119">
        <v>0</v>
      </c>
      <c r="I69" s="121">
        <v>0</v>
      </c>
      <c r="J69" s="119">
        <v>0</v>
      </c>
      <c r="K69" s="122">
        <v>0</v>
      </c>
      <c r="L69" s="121">
        <v>0</v>
      </c>
      <c r="M69" s="119">
        <v>0</v>
      </c>
    </row>
    <row r="70" spans="1:13" s="68" customFormat="1" ht="12.75" customHeight="1">
      <c r="A70" s="105" t="s">
        <v>421</v>
      </c>
      <c r="B70" s="105" t="s">
        <v>422</v>
      </c>
      <c r="C70" s="119">
        <v>1736.62</v>
      </c>
      <c r="D70" s="119">
        <v>1533.24</v>
      </c>
      <c r="E70" s="119">
        <v>173.9</v>
      </c>
      <c r="F70" s="119">
        <v>25.42</v>
      </c>
      <c r="G70" s="119">
        <v>0</v>
      </c>
      <c r="H70" s="119">
        <v>4.06</v>
      </c>
      <c r="I70" s="121">
        <v>0</v>
      </c>
      <c r="J70" s="119">
        <v>0</v>
      </c>
      <c r="K70" s="122">
        <v>0</v>
      </c>
      <c r="L70" s="121">
        <v>0</v>
      </c>
      <c r="M70" s="119">
        <v>0</v>
      </c>
    </row>
    <row r="71" spans="1:13" s="68" customFormat="1" ht="12.75" customHeight="1">
      <c r="A71" s="105" t="s">
        <v>423</v>
      </c>
      <c r="B71" s="105" t="s">
        <v>424</v>
      </c>
      <c r="C71" s="119">
        <v>11105.97</v>
      </c>
      <c r="D71" s="119">
        <v>9063.01</v>
      </c>
      <c r="E71" s="119">
        <v>866.93</v>
      </c>
      <c r="F71" s="119">
        <v>1113.59</v>
      </c>
      <c r="G71" s="119">
        <v>0</v>
      </c>
      <c r="H71" s="119">
        <v>19.95</v>
      </c>
      <c r="I71" s="121">
        <v>42.49</v>
      </c>
      <c r="J71" s="119">
        <v>0</v>
      </c>
      <c r="K71" s="122">
        <v>0</v>
      </c>
      <c r="L71" s="121">
        <v>0</v>
      </c>
      <c r="M71" s="119">
        <v>0</v>
      </c>
    </row>
    <row r="72" spans="1:13" s="68" customFormat="1" ht="12.75" customHeight="1">
      <c r="A72" s="105" t="s">
        <v>425</v>
      </c>
      <c r="B72" s="105" t="s">
        <v>426</v>
      </c>
      <c r="C72" s="119">
        <v>5042.45</v>
      </c>
      <c r="D72" s="119">
        <v>4063.59</v>
      </c>
      <c r="E72" s="119">
        <v>389.07</v>
      </c>
      <c r="F72" s="119">
        <v>135.21</v>
      </c>
      <c r="G72" s="119">
        <v>0</v>
      </c>
      <c r="H72" s="119">
        <v>0</v>
      </c>
      <c r="I72" s="121">
        <v>454.58</v>
      </c>
      <c r="J72" s="119">
        <v>0</v>
      </c>
      <c r="K72" s="122">
        <v>0</v>
      </c>
      <c r="L72" s="121">
        <v>0</v>
      </c>
      <c r="M72" s="119">
        <v>0</v>
      </c>
    </row>
    <row r="73" spans="1:13" s="68" customFormat="1" ht="12.75" customHeight="1">
      <c r="A73" s="105" t="s">
        <v>427</v>
      </c>
      <c r="B73" s="105" t="s">
        <v>428</v>
      </c>
      <c r="C73" s="119">
        <v>2512.11</v>
      </c>
      <c r="D73" s="119">
        <v>2223.45</v>
      </c>
      <c r="E73" s="119">
        <v>151.36</v>
      </c>
      <c r="F73" s="119">
        <v>108.1</v>
      </c>
      <c r="G73" s="119">
        <v>0</v>
      </c>
      <c r="H73" s="119">
        <v>0</v>
      </c>
      <c r="I73" s="121">
        <v>29.2</v>
      </c>
      <c r="J73" s="119">
        <v>0</v>
      </c>
      <c r="K73" s="122">
        <v>0</v>
      </c>
      <c r="L73" s="121">
        <v>0</v>
      </c>
      <c r="M73" s="119">
        <v>0</v>
      </c>
    </row>
    <row r="74" spans="1:13" s="68" customFormat="1" ht="12.75" customHeight="1">
      <c r="A74" s="105" t="s">
        <v>429</v>
      </c>
      <c r="B74" s="105" t="s">
        <v>430</v>
      </c>
      <c r="C74" s="119">
        <v>3789.57</v>
      </c>
      <c r="D74" s="119">
        <v>307.3</v>
      </c>
      <c r="E74" s="119">
        <v>2963.05</v>
      </c>
      <c r="F74" s="119">
        <v>180</v>
      </c>
      <c r="G74" s="119">
        <v>0</v>
      </c>
      <c r="H74" s="119">
        <v>0</v>
      </c>
      <c r="I74" s="121">
        <v>313</v>
      </c>
      <c r="J74" s="119">
        <v>0</v>
      </c>
      <c r="K74" s="122">
        <v>0</v>
      </c>
      <c r="L74" s="121">
        <v>0</v>
      </c>
      <c r="M74" s="119">
        <v>26.22</v>
      </c>
    </row>
    <row r="75" spans="1:13" s="68" customFormat="1" ht="12.75" customHeight="1">
      <c r="A75" s="105" t="s">
        <v>431</v>
      </c>
      <c r="B75" s="105" t="s">
        <v>432</v>
      </c>
      <c r="C75" s="119">
        <v>790.95</v>
      </c>
      <c r="D75" s="119">
        <v>678.52</v>
      </c>
      <c r="E75" s="119">
        <v>94.36</v>
      </c>
      <c r="F75" s="119">
        <v>18.07</v>
      </c>
      <c r="G75" s="119">
        <v>0</v>
      </c>
      <c r="H75" s="119">
        <v>0</v>
      </c>
      <c r="I75" s="121">
        <v>0</v>
      </c>
      <c r="J75" s="119">
        <v>0</v>
      </c>
      <c r="K75" s="122">
        <v>0</v>
      </c>
      <c r="L75" s="121">
        <v>0</v>
      </c>
      <c r="M75" s="119">
        <v>0</v>
      </c>
    </row>
    <row r="76" spans="1:13" s="68" customFormat="1" ht="12.75" customHeight="1">
      <c r="A76" s="105" t="s">
        <v>433</v>
      </c>
      <c r="B76" s="105" t="s">
        <v>434</v>
      </c>
      <c r="C76" s="119">
        <v>63.16</v>
      </c>
      <c r="D76" s="119">
        <v>60.06</v>
      </c>
      <c r="E76" s="119">
        <v>2.98</v>
      </c>
      <c r="F76" s="119">
        <v>0.12</v>
      </c>
      <c r="G76" s="119">
        <v>0</v>
      </c>
      <c r="H76" s="119">
        <v>0</v>
      </c>
      <c r="I76" s="121">
        <v>0</v>
      </c>
      <c r="J76" s="119">
        <v>0</v>
      </c>
      <c r="K76" s="122">
        <v>0</v>
      </c>
      <c r="L76" s="121">
        <v>0</v>
      </c>
      <c r="M76" s="119">
        <v>0</v>
      </c>
    </row>
    <row r="77" spans="1:13" s="68" customFormat="1" ht="12.75" customHeight="1">
      <c r="A77" s="105" t="s">
        <v>435</v>
      </c>
      <c r="B77" s="105" t="s">
        <v>436</v>
      </c>
      <c r="C77" s="119">
        <v>50</v>
      </c>
      <c r="D77" s="119">
        <v>50</v>
      </c>
      <c r="E77" s="119">
        <v>0</v>
      </c>
      <c r="F77" s="119">
        <v>0</v>
      </c>
      <c r="G77" s="119">
        <v>0</v>
      </c>
      <c r="H77" s="119">
        <v>0</v>
      </c>
      <c r="I77" s="121">
        <v>0</v>
      </c>
      <c r="J77" s="119">
        <v>0</v>
      </c>
      <c r="K77" s="122">
        <v>0</v>
      </c>
      <c r="L77" s="121">
        <v>0</v>
      </c>
      <c r="M77" s="119">
        <v>0</v>
      </c>
    </row>
    <row r="78" spans="1:13" s="68" customFormat="1" ht="12.75" customHeight="1">
      <c r="A78" s="105" t="s">
        <v>437</v>
      </c>
      <c r="B78" s="105" t="s">
        <v>438</v>
      </c>
      <c r="C78" s="119">
        <v>526.49</v>
      </c>
      <c r="D78" s="119">
        <v>416.71</v>
      </c>
      <c r="E78" s="119">
        <v>106.98</v>
      </c>
      <c r="F78" s="119">
        <v>2.8</v>
      </c>
      <c r="G78" s="119">
        <v>0</v>
      </c>
      <c r="H78" s="119">
        <v>0</v>
      </c>
      <c r="I78" s="121">
        <v>0</v>
      </c>
      <c r="J78" s="119">
        <v>0</v>
      </c>
      <c r="K78" s="122">
        <v>0</v>
      </c>
      <c r="L78" s="121">
        <v>0</v>
      </c>
      <c r="M78" s="119">
        <v>0</v>
      </c>
    </row>
    <row r="79" spans="1:13" s="68" customFormat="1" ht="12.75" customHeight="1">
      <c r="A79" s="105" t="s">
        <v>439</v>
      </c>
      <c r="B79" s="105" t="s">
        <v>440</v>
      </c>
      <c r="C79" s="119">
        <v>159.36</v>
      </c>
      <c r="D79" s="119">
        <v>126.92</v>
      </c>
      <c r="E79" s="119">
        <v>22.51</v>
      </c>
      <c r="F79" s="119">
        <v>2.38</v>
      </c>
      <c r="G79" s="119">
        <v>0</v>
      </c>
      <c r="H79" s="119">
        <v>0</v>
      </c>
      <c r="I79" s="121">
        <v>7.55</v>
      </c>
      <c r="J79" s="119">
        <v>0</v>
      </c>
      <c r="K79" s="122">
        <v>0</v>
      </c>
      <c r="L79" s="121">
        <v>0</v>
      </c>
      <c r="M79" s="119">
        <v>0</v>
      </c>
    </row>
    <row r="80" spans="1:13" s="68" customFormat="1" ht="12.75" customHeight="1">
      <c r="A80" s="105" t="s">
        <v>441</v>
      </c>
      <c r="B80" s="105" t="s">
        <v>442</v>
      </c>
      <c r="C80" s="119">
        <v>20</v>
      </c>
      <c r="D80" s="119">
        <v>0</v>
      </c>
      <c r="E80" s="119">
        <v>20</v>
      </c>
      <c r="F80" s="119">
        <v>0</v>
      </c>
      <c r="G80" s="119">
        <v>0</v>
      </c>
      <c r="H80" s="119">
        <v>0</v>
      </c>
      <c r="I80" s="121">
        <v>0</v>
      </c>
      <c r="J80" s="119">
        <v>0</v>
      </c>
      <c r="K80" s="122">
        <v>0</v>
      </c>
      <c r="L80" s="121">
        <v>0</v>
      </c>
      <c r="M80" s="119">
        <v>0</v>
      </c>
    </row>
    <row r="81" spans="1:13" s="68" customFormat="1" ht="12.75" customHeight="1">
      <c r="A81" s="105" t="s">
        <v>443</v>
      </c>
      <c r="B81" s="105" t="s">
        <v>444</v>
      </c>
      <c r="C81" s="119">
        <v>400</v>
      </c>
      <c r="D81" s="119">
        <v>0</v>
      </c>
      <c r="E81" s="119">
        <v>0</v>
      </c>
      <c r="F81" s="119">
        <v>0</v>
      </c>
      <c r="G81" s="119">
        <v>0</v>
      </c>
      <c r="H81" s="119">
        <v>0</v>
      </c>
      <c r="I81" s="121">
        <v>400</v>
      </c>
      <c r="J81" s="119">
        <v>0</v>
      </c>
      <c r="K81" s="122">
        <v>0</v>
      </c>
      <c r="L81" s="121">
        <v>0</v>
      </c>
      <c r="M81" s="119">
        <v>0</v>
      </c>
    </row>
    <row r="82" spans="1:13" s="68" customFormat="1" ht="12.75" customHeight="1">
      <c r="A82" s="105" t="s">
        <v>445</v>
      </c>
      <c r="B82" s="105" t="s">
        <v>446</v>
      </c>
      <c r="C82" s="119">
        <v>1362.2</v>
      </c>
      <c r="D82" s="119">
        <v>0</v>
      </c>
      <c r="E82" s="119">
        <v>850</v>
      </c>
      <c r="F82" s="119">
        <v>12.2</v>
      </c>
      <c r="G82" s="119">
        <v>0</v>
      </c>
      <c r="H82" s="119">
        <v>0</v>
      </c>
      <c r="I82" s="121">
        <v>500</v>
      </c>
      <c r="J82" s="119">
        <v>0</v>
      </c>
      <c r="K82" s="122">
        <v>0</v>
      </c>
      <c r="L82" s="121">
        <v>0</v>
      </c>
      <c r="M82" s="119">
        <v>0</v>
      </c>
    </row>
    <row r="83" spans="1:13" s="68" customFormat="1" ht="12.75" customHeight="1">
      <c r="A83" s="105" t="s">
        <v>447</v>
      </c>
      <c r="B83" s="105" t="s">
        <v>79</v>
      </c>
      <c r="C83" s="119">
        <v>297.18</v>
      </c>
      <c r="D83" s="119">
        <v>147.92</v>
      </c>
      <c r="E83" s="119">
        <v>147.87</v>
      </c>
      <c r="F83" s="119">
        <v>1.39</v>
      </c>
      <c r="G83" s="119">
        <v>0</v>
      </c>
      <c r="H83" s="119">
        <v>0</v>
      </c>
      <c r="I83" s="121">
        <v>0</v>
      </c>
      <c r="J83" s="119">
        <v>0</v>
      </c>
      <c r="K83" s="122">
        <v>0</v>
      </c>
      <c r="L83" s="121">
        <v>0</v>
      </c>
      <c r="M83" s="119">
        <v>0</v>
      </c>
    </row>
    <row r="84" spans="1:13" s="68" customFormat="1" ht="12.75" customHeight="1">
      <c r="A84" s="105" t="s">
        <v>448</v>
      </c>
      <c r="B84" s="105" t="s">
        <v>449</v>
      </c>
      <c r="C84" s="119">
        <v>88</v>
      </c>
      <c r="D84" s="119">
        <v>79.85</v>
      </c>
      <c r="E84" s="119">
        <v>7.37</v>
      </c>
      <c r="F84" s="119">
        <v>0.78</v>
      </c>
      <c r="G84" s="119">
        <v>0</v>
      </c>
      <c r="H84" s="119">
        <v>0</v>
      </c>
      <c r="I84" s="121">
        <v>0</v>
      </c>
      <c r="J84" s="119">
        <v>0</v>
      </c>
      <c r="K84" s="122">
        <v>0</v>
      </c>
      <c r="L84" s="121">
        <v>0</v>
      </c>
      <c r="M84" s="119">
        <v>0</v>
      </c>
    </row>
    <row r="85" spans="1:13" s="68" customFormat="1" ht="12.75" customHeight="1">
      <c r="A85" s="105" t="s">
        <v>450</v>
      </c>
      <c r="B85" s="105" t="s">
        <v>451</v>
      </c>
      <c r="C85" s="119">
        <v>70</v>
      </c>
      <c r="D85" s="119">
        <v>0</v>
      </c>
      <c r="E85" s="119">
        <v>70</v>
      </c>
      <c r="F85" s="119">
        <v>0</v>
      </c>
      <c r="G85" s="119">
        <v>0</v>
      </c>
      <c r="H85" s="119">
        <v>0</v>
      </c>
      <c r="I85" s="121">
        <v>0</v>
      </c>
      <c r="J85" s="119">
        <v>0</v>
      </c>
      <c r="K85" s="122">
        <v>0</v>
      </c>
      <c r="L85" s="121">
        <v>0</v>
      </c>
      <c r="M85" s="119">
        <v>0</v>
      </c>
    </row>
    <row r="86" spans="1:13" s="68" customFormat="1" ht="12.75" customHeight="1">
      <c r="A86" s="105" t="s">
        <v>452</v>
      </c>
      <c r="B86" s="105" t="s">
        <v>453</v>
      </c>
      <c r="C86" s="119">
        <v>89.18</v>
      </c>
      <c r="D86" s="119">
        <v>68.07</v>
      </c>
      <c r="E86" s="119">
        <v>20.5</v>
      </c>
      <c r="F86" s="119">
        <v>0.61</v>
      </c>
      <c r="G86" s="119">
        <v>0</v>
      </c>
      <c r="H86" s="119">
        <v>0</v>
      </c>
      <c r="I86" s="121">
        <v>0</v>
      </c>
      <c r="J86" s="119">
        <v>0</v>
      </c>
      <c r="K86" s="122">
        <v>0</v>
      </c>
      <c r="L86" s="121">
        <v>0</v>
      </c>
      <c r="M86" s="119">
        <v>0</v>
      </c>
    </row>
    <row r="87" spans="1:13" s="68" customFormat="1" ht="12.75" customHeight="1">
      <c r="A87" s="105" t="s">
        <v>454</v>
      </c>
      <c r="B87" s="105" t="s">
        <v>455</v>
      </c>
      <c r="C87" s="119">
        <v>50</v>
      </c>
      <c r="D87" s="119">
        <v>0</v>
      </c>
      <c r="E87" s="119">
        <v>50</v>
      </c>
      <c r="F87" s="119">
        <v>0</v>
      </c>
      <c r="G87" s="119">
        <v>0</v>
      </c>
      <c r="H87" s="119">
        <v>0</v>
      </c>
      <c r="I87" s="121">
        <v>0</v>
      </c>
      <c r="J87" s="119">
        <v>0</v>
      </c>
      <c r="K87" s="122">
        <v>0</v>
      </c>
      <c r="L87" s="121">
        <v>0</v>
      </c>
      <c r="M87" s="119">
        <v>0</v>
      </c>
    </row>
    <row r="88" spans="1:13" s="68" customFormat="1" ht="12.75" customHeight="1">
      <c r="A88" s="105" t="s">
        <v>456</v>
      </c>
      <c r="B88" s="105" t="s">
        <v>271</v>
      </c>
      <c r="C88" s="119">
        <v>13909.27</v>
      </c>
      <c r="D88" s="119">
        <v>1331.58</v>
      </c>
      <c r="E88" s="119">
        <v>5095.57</v>
      </c>
      <c r="F88" s="119">
        <v>11.95</v>
      </c>
      <c r="G88" s="119">
        <v>0</v>
      </c>
      <c r="H88" s="119">
        <v>0</v>
      </c>
      <c r="I88" s="121">
        <v>5022.87</v>
      </c>
      <c r="J88" s="119">
        <v>0</v>
      </c>
      <c r="K88" s="122">
        <v>0</v>
      </c>
      <c r="L88" s="121">
        <v>0</v>
      </c>
      <c r="M88" s="119">
        <v>2447.3</v>
      </c>
    </row>
    <row r="89" spans="1:13" s="68" customFormat="1" ht="12.75" customHeight="1">
      <c r="A89" s="105" t="s">
        <v>457</v>
      </c>
      <c r="B89" s="105" t="s">
        <v>458</v>
      </c>
      <c r="C89" s="119">
        <v>803.79</v>
      </c>
      <c r="D89" s="119">
        <v>451.29</v>
      </c>
      <c r="E89" s="119">
        <v>334.94</v>
      </c>
      <c r="F89" s="119">
        <v>10</v>
      </c>
      <c r="G89" s="119">
        <v>0</v>
      </c>
      <c r="H89" s="119">
        <v>0</v>
      </c>
      <c r="I89" s="121">
        <v>7.56</v>
      </c>
      <c r="J89" s="119">
        <v>0</v>
      </c>
      <c r="K89" s="122">
        <v>0</v>
      </c>
      <c r="L89" s="121">
        <v>0</v>
      </c>
      <c r="M89" s="119">
        <v>0</v>
      </c>
    </row>
    <row r="90" spans="1:13" s="68" customFormat="1" ht="12.75" customHeight="1">
      <c r="A90" s="105" t="s">
        <v>459</v>
      </c>
      <c r="B90" s="105" t="s">
        <v>460</v>
      </c>
      <c r="C90" s="119">
        <v>55.99</v>
      </c>
      <c r="D90" s="119">
        <v>36.34</v>
      </c>
      <c r="E90" s="119">
        <v>19.04</v>
      </c>
      <c r="F90" s="119">
        <v>0</v>
      </c>
      <c r="G90" s="119">
        <v>0</v>
      </c>
      <c r="H90" s="119">
        <v>0</v>
      </c>
      <c r="I90" s="121">
        <v>0.61</v>
      </c>
      <c r="J90" s="119">
        <v>0</v>
      </c>
      <c r="K90" s="122">
        <v>0</v>
      </c>
      <c r="L90" s="121">
        <v>0</v>
      </c>
      <c r="M90" s="119">
        <v>0</v>
      </c>
    </row>
    <row r="91" spans="1:13" s="68" customFormat="1" ht="12.75" customHeight="1">
      <c r="A91" s="105" t="s">
        <v>461</v>
      </c>
      <c r="B91" s="105" t="s">
        <v>462</v>
      </c>
      <c r="C91" s="119">
        <v>178.22</v>
      </c>
      <c r="D91" s="119">
        <v>154.2</v>
      </c>
      <c r="E91" s="119">
        <v>24.02</v>
      </c>
      <c r="F91" s="119">
        <v>0</v>
      </c>
      <c r="G91" s="119">
        <v>0</v>
      </c>
      <c r="H91" s="119">
        <v>0</v>
      </c>
      <c r="I91" s="121">
        <v>0</v>
      </c>
      <c r="J91" s="119">
        <v>0</v>
      </c>
      <c r="K91" s="122">
        <v>0</v>
      </c>
      <c r="L91" s="121">
        <v>0</v>
      </c>
      <c r="M91" s="119">
        <v>0</v>
      </c>
    </row>
    <row r="92" spans="1:13" s="68" customFormat="1" ht="12.75" customHeight="1">
      <c r="A92" s="105" t="s">
        <v>463</v>
      </c>
      <c r="B92" s="105" t="s">
        <v>464</v>
      </c>
      <c r="C92" s="119">
        <v>84.46</v>
      </c>
      <c r="D92" s="119">
        <v>65.79</v>
      </c>
      <c r="E92" s="119">
        <v>18.43</v>
      </c>
      <c r="F92" s="119">
        <v>0.24</v>
      </c>
      <c r="G92" s="119">
        <v>0</v>
      </c>
      <c r="H92" s="119">
        <v>0</v>
      </c>
      <c r="I92" s="121">
        <v>0</v>
      </c>
      <c r="J92" s="119">
        <v>0</v>
      </c>
      <c r="K92" s="122">
        <v>0</v>
      </c>
      <c r="L92" s="121">
        <v>0</v>
      </c>
      <c r="M92" s="119">
        <v>0</v>
      </c>
    </row>
    <row r="93" spans="1:13" s="68" customFormat="1" ht="12.75" customHeight="1">
      <c r="A93" s="105" t="s">
        <v>465</v>
      </c>
      <c r="B93" s="105" t="s">
        <v>466</v>
      </c>
      <c r="C93" s="119">
        <v>2456.73</v>
      </c>
      <c r="D93" s="119">
        <v>53.91</v>
      </c>
      <c r="E93" s="119">
        <v>2.82</v>
      </c>
      <c r="F93" s="119">
        <v>0</v>
      </c>
      <c r="G93" s="119">
        <v>0</v>
      </c>
      <c r="H93" s="119">
        <v>0</v>
      </c>
      <c r="I93" s="121">
        <v>0</v>
      </c>
      <c r="J93" s="119">
        <v>0</v>
      </c>
      <c r="K93" s="122">
        <v>0</v>
      </c>
      <c r="L93" s="121">
        <v>0</v>
      </c>
      <c r="M93" s="119">
        <v>2400</v>
      </c>
    </row>
    <row r="94" spans="1:13" s="68" customFormat="1" ht="12.75" customHeight="1">
      <c r="A94" s="105" t="s">
        <v>467</v>
      </c>
      <c r="B94" s="105" t="s">
        <v>468</v>
      </c>
      <c r="C94" s="119">
        <v>1252</v>
      </c>
      <c r="D94" s="119">
        <v>0</v>
      </c>
      <c r="E94" s="119">
        <v>1252</v>
      </c>
      <c r="F94" s="119">
        <v>0</v>
      </c>
      <c r="G94" s="119">
        <v>0</v>
      </c>
      <c r="H94" s="119">
        <v>0</v>
      </c>
      <c r="I94" s="121">
        <v>0</v>
      </c>
      <c r="J94" s="119">
        <v>0</v>
      </c>
      <c r="K94" s="122">
        <v>0</v>
      </c>
      <c r="L94" s="121">
        <v>0</v>
      </c>
      <c r="M94" s="119">
        <v>0</v>
      </c>
    </row>
    <row r="95" spans="1:13" s="68" customFormat="1" ht="12.75" customHeight="1">
      <c r="A95" s="105" t="s">
        <v>469</v>
      </c>
      <c r="B95" s="105" t="s">
        <v>470</v>
      </c>
      <c r="C95" s="119">
        <v>294.37</v>
      </c>
      <c r="D95" s="119">
        <v>188.13</v>
      </c>
      <c r="E95" s="119">
        <v>49.68</v>
      </c>
      <c r="F95" s="119">
        <v>1.66</v>
      </c>
      <c r="G95" s="119">
        <v>0</v>
      </c>
      <c r="H95" s="119">
        <v>0</v>
      </c>
      <c r="I95" s="121">
        <v>7.6</v>
      </c>
      <c r="J95" s="119">
        <v>0</v>
      </c>
      <c r="K95" s="122">
        <v>0</v>
      </c>
      <c r="L95" s="121">
        <v>0</v>
      </c>
      <c r="M95" s="119">
        <v>47.3</v>
      </c>
    </row>
    <row r="96" spans="1:13" s="68" customFormat="1" ht="12.75" customHeight="1">
      <c r="A96" s="105" t="s">
        <v>471</v>
      </c>
      <c r="B96" s="105" t="s">
        <v>472</v>
      </c>
      <c r="C96" s="119">
        <v>5000</v>
      </c>
      <c r="D96" s="119">
        <v>0</v>
      </c>
      <c r="E96" s="119">
        <v>0</v>
      </c>
      <c r="F96" s="119">
        <v>0</v>
      </c>
      <c r="G96" s="119">
        <v>0</v>
      </c>
      <c r="H96" s="119">
        <v>0</v>
      </c>
      <c r="I96" s="121">
        <v>5000</v>
      </c>
      <c r="J96" s="119">
        <v>0</v>
      </c>
      <c r="K96" s="122">
        <v>0</v>
      </c>
      <c r="L96" s="121">
        <v>0</v>
      </c>
      <c r="M96" s="119">
        <v>0</v>
      </c>
    </row>
    <row r="97" spans="1:13" s="68" customFormat="1" ht="12.75" customHeight="1">
      <c r="A97" s="105" t="s">
        <v>473</v>
      </c>
      <c r="B97" s="105" t="s">
        <v>474</v>
      </c>
      <c r="C97" s="119">
        <v>183.18</v>
      </c>
      <c r="D97" s="119">
        <v>65.78</v>
      </c>
      <c r="E97" s="119">
        <v>110.25</v>
      </c>
      <c r="F97" s="119">
        <v>0.05</v>
      </c>
      <c r="G97" s="119">
        <v>0</v>
      </c>
      <c r="H97" s="119">
        <v>0</v>
      </c>
      <c r="I97" s="121">
        <v>7.1</v>
      </c>
      <c r="J97" s="119">
        <v>0</v>
      </c>
      <c r="K97" s="122">
        <v>0</v>
      </c>
      <c r="L97" s="121">
        <v>0</v>
      </c>
      <c r="M97" s="119">
        <v>0</v>
      </c>
    </row>
    <row r="98" spans="1:13" s="68" customFormat="1" ht="12.75" customHeight="1">
      <c r="A98" s="105" t="s">
        <v>475</v>
      </c>
      <c r="B98" s="105" t="s">
        <v>476</v>
      </c>
      <c r="C98" s="119">
        <v>110</v>
      </c>
      <c r="D98" s="119">
        <v>0</v>
      </c>
      <c r="E98" s="119">
        <v>110</v>
      </c>
      <c r="F98" s="119">
        <v>0</v>
      </c>
      <c r="G98" s="119">
        <v>0</v>
      </c>
      <c r="H98" s="119">
        <v>0</v>
      </c>
      <c r="I98" s="121">
        <v>0</v>
      </c>
      <c r="J98" s="119">
        <v>0</v>
      </c>
      <c r="K98" s="122">
        <v>0</v>
      </c>
      <c r="L98" s="121">
        <v>0</v>
      </c>
      <c r="M98" s="119">
        <v>0</v>
      </c>
    </row>
    <row r="99" spans="1:13" s="68" customFormat="1" ht="12.75" customHeight="1">
      <c r="A99" s="105" t="s">
        <v>477</v>
      </c>
      <c r="B99" s="105" t="s">
        <v>478</v>
      </c>
      <c r="C99" s="119">
        <v>490.53</v>
      </c>
      <c r="D99" s="119">
        <v>316.14</v>
      </c>
      <c r="E99" s="119">
        <v>174.39</v>
      </c>
      <c r="F99" s="119">
        <v>0</v>
      </c>
      <c r="G99" s="119">
        <v>0</v>
      </c>
      <c r="H99" s="119">
        <v>0</v>
      </c>
      <c r="I99" s="121">
        <v>0</v>
      </c>
      <c r="J99" s="119">
        <v>0</v>
      </c>
      <c r="K99" s="122">
        <v>0</v>
      </c>
      <c r="L99" s="121">
        <v>0</v>
      </c>
      <c r="M99" s="119">
        <v>0</v>
      </c>
    </row>
    <row r="100" spans="1:13" s="68" customFormat="1" ht="12.75" customHeight="1">
      <c r="A100" s="105" t="s">
        <v>479</v>
      </c>
      <c r="B100" s="105" t="s">
        <v>480</v>
      </c>
      <c r="C100" s="119">
        <v>3000</v>
      </c>
      <c r="D100" s="119">
        <v>0</v>
      </c>
      <c r="E100" s="119">
        <v>3000</v>
      </c>
      <c r="F100" s="119">
        <v>0</v>
      </c>
      <c r="G100" s="119">
        <v>0</v>
      </c>
      <c r="H100" s="119">
        <v>0</v>
      </c>
      <c r="I100" s="121">
        <v>0</v>
      </c>
      <c r="J100" s="119">
        <v>0</v>
      </c>
      <c r="K100" s="122">
        <v>0</v>
      </c>
      <c r="L100" s="121">
        <v>0</v>
      </c>
      <c r="M100" s="119">
        <v>0</v>
      </c>
    </row>
    <row r="101" spans="1:13" s="68" customFormat="1" ht="12.75" customHeight="1">
      <c r="A101" s="105" t="s">
        <v>481</v>
      </c>
      <c r="B101" s="105" t="s">
        <v>81</v>
      </c>
      <c r="C101" s="119">
        <v>18496.85</v>
      </c>
      <c r="D101" s="119">
        <v>2780.29</v>
      </c>
      <c r="E101" s="119">
        <v>1117.8</v>
      </c>
      <c r="F101" s="119">
        <v>2783.96</v>
      </c>
      <c r="G101" s="119">
        <v>0</v>
      </c>
      <c r="H101" s="119">
        <v>0</v>
      </c>
      <c r="I101" s="121">
        <v>1335.8</v>
      </c>
      <c r="J101" s="119">
        <v>0</v>
      </c>
      <c r="K101" s="122">
        <v>0</v>
      </c>
      <c r="L101" s="121">
        <v>10479</v>
      </c>
      <c r="M101" s="119">
        <v>0</v>
      </c>
    </row>
    <row r="102" spans="1:13" s="68" customFormat="1" ht="12.75" customHeight="1">
      <c r="A102" s="105" t="s">
        <v>482</v>
      </c>
      <c r="B102" s="105" t="s">
        <v>483</v>
      </c>
      <c r="C102" s="119">
        <v>178.86</v>
      </c>
      <c r="D102" s="119">
        <v>169.74</v>
      </c>
      <c r="E102" s="119">
        <v>6.12</v>
      </c>
      <c r="F102" s="119">
        <v>3</v>
      </c>
      <c r="G102" s="119">
        <v>0</v>
      </c>
      <c r="H102" s="119">
        <v>0</v>
      </c>
      <c r="I102" s="121">
        <v>0</v>
      </c>
      <c r="J102" s="119">
        <v>0</v>
      </c>
      <c r="K102" s="122">
        <v>0</v>
      </c>
      <c r="L102" s="121">
        <v>0</v>
      </c>
      <c r="M102" s="119">
        <v>0</v>
      </c>
    </row>
    <row r="103" spans="1:13" s="68" customFormat="1" ht="12.75" customHeight="1">
      <c r="A103" s="105" t="s">
        <v>484</v>
      </c>
      <c r="B103" s="105" t="s">
        <v>485</v>
      </c>
      <c r="C103" s="119">
        <v>56.22</v>
      </c>
      <c r="D103" s="119">
        <v>51.01</v>
      </c>
      <c r="E103" s="119">
        <v>3.41</v>
      </c>
      <c r="F103" s="119">
        <v>0</v>
      </c>
      <c r="G103" s="119">
        <v>0</v>
      </c>
      <c r="H103" s="119">
        <v>0</v>
      </c>
      <c r="I103" s="121">
        <v>1.8</v>
      </c>
      <c r="J103" s="119">
        <v>0</v>
      </c>
      <c r="K103" s="122">
        <v>0</v>
      </c>
      <c r="L103" s="121">
        <v>0</v>
      </c>
      <c r="M103" s="119">
        <v>0</v>
      </c>
    </row>
    <row r="104" spans="1:13" s="68" customFormat="1" ht="12.75" customHeight="1">
      <c r="A104" s="105" t="s">
        <v>486</v>
      </c>
      <c r="B104" s="105" t="s">
        <v>487</v>
      </c>
      <c r="C104" s="119">
        <v>7239.58</v>
      </c>
      <c r="D104" s="119">
        <v>139.69</v>
      </c>
      <c r="E104" s="119">
        <v>44.93</v>
      </c>
      <c r="F104" s="119">
        <v>22.96</v>
      </c>
      <c r="G104" s="119">
        <v>0</v>
      </c>
      <c r="H104" s="119">
        <v>0</v>
      </c>
      <c r="I104" s="121">
        <v>0</v>
      </c>
      <c r="J104" s="119">
        <v>0</v>
      </c>
      <c r="K104" s="122">
        <v>0</v>
      </c>
      <c r="L104" s="121">
        <v>7032</v>
      </c>
      <c r="M104" s="119">
        <v>0</v>
      </c>
    </row>
    <row r="105" spans="1:13" s="68" customFormat="1" ht="12.75" customHeight="1">
      <c r="A105" s="105" t="s">
        <v>488</v>
      </c>
      <c r="B105" s="105" t="s">
        <v>489</v>
      </c>
      <c r="C105" s="119">
        <v>144.5</v>
      </c>
      <c r="D105" s="119">
        <v>0</v>
      </c>
      <c r="E105" s="119">
        <v>144.5</v>
      </c>
      <c r="F105" s="119">
        <v>0</v>
      </c>
      <c r="G105" s="119">
        <v>0</v>
      </c>
      <c r="H105" s="119">
        <v>0</v>
      </c>
      <c r="I105" s="121">
        <v>0</v>
      </c>
      <c r="J105" s="119">
        <v>0</v>
      </c>
      <c r="K105" s="122">
        <v>0</v>
      </c>
      <c r="L105" s="121">
        <v>0</v>
      </c>
      <c r="M105" s="119">
        <v>0</v>
      </c>
    </row>
    <row r="106" spans="1:13" s="68" customFormat="1" ht="12.75" customHeight="1">
      <c r="A106" s="105" t="s">
        <v>490</v>
      </c>
      <c r="B106" s="105" t="s">
        <v>491</v>
      </c>
      <c r="C106" s="119">
        <v>164.42</v>
      </c>
      <c r="D106" s="119">
        <v>151</v>
      </c>
      <c r="E106" s="119">
        <v>11.26</v>
      </c>
      <c r="F106" s="119">
        <v>2.16</v>
      </c>
      <c r="G106" s="119">
        <v>0</v>
      </c>
      <c r="H106" s="119">
        <v>0</v>
      </c>
      <c r="I106" s="121">
        <v>0</v>
      </c>
      <c r="J106" s="119">
        <v>0</v>
      </c>
      <c r="K106" s="122">
        <v>0</v>
      </c>
      <c r="L106" s="121">
        <v>0</v>
      </c>
      <c r="M106" s="119">
        <v>0</v>
      </c>
    </row>
    <row r="107" spans="1:13" s="68" customFormat="1" ht="12.75" customHeight="1">
      <c r="A107" s="105" t="s">
        <v>492</v>
      </c>
      <c r="B107" s="105" t="s">
        <v>493</v>
      </c>
      <c r="C107" s="119">
        <v>1041.39</v>
      </c>
      <c r="D107" s="119">
        <v>24.72</v>
      </c>
      <c r="E107" s="119">
        <v>31.1</v>
      </c>
      <c r="F107" s="119">
        <v>985.57</v>
      </c>
      <c r="G107" s="119">
        <v>0</v>
      </c>
      <c r="H107" s="119">
        <v>0</v>
      </c>
      <c r="I107" s="121">
        <v>0</v>
      </c>
      <c r="J107" s="119">
        <v>0</v>
      </c>
      <c r="K107" s="122">
        <v>0</v>
      </c>
      <c r="L107" s="121">
        <v>0</v>
      </c>
      <c r="M107" s="119">
        <v>0</v>
      </c>
    </row>
    <row r="108" spans="1:13" s="68" customFormat="1" ht="12.75" customHeight="1">
      <c r="A108" s="105" t="s">
        <v>494</v>
      </c>
      <c r="B108" s="105" t="s">
        <v>495</v>
      </c>
      <c r="C108" s="119">
        <v>1979.07</v>
      </c>
      <c r="D108" s="119">
        <v>1979.07</v>
      </c>
      <c r="E108" s="119">
        <v>0</v>
      </c>
      <c r="F108" s="119">
        <v>0</v>
      </c>
      <c r="G108" s="119">
        <v>0</v>
      </c>
      <c r="H108" s="119">
        <v>0</v>
      </c>
      <c r="I108" s="121">
        <v>0</v>
      </c>
      <c r="J108" s="119">
        <v>0</v>
      </c>
      <c r="K108" s="122">
        <v>0</v>
      </c>
      <c r="L108" s="121">
        <v>0</v>
      </c>
      <c r="M108" s="119">
        <v>0</v>
      </c>
    </row>
    <row r="109" spans="1:13" s="68" customFormat="1" ht="12.75" customHeight="1">
      <c r="A109" s="105" t="s">
        <v>496</v>
      </c>
      <c r="B109" s="105" t="s">
        <v>497</v>
      </c>
      <c r="C109" s="119">
        <v>150</v>
      </c>
      <c r="D109" s="119">
        <v>0</v>
      </c>
      <c r="E109" s="119">
        <v>0</v>
      </c>
      <c r="F109" s="119">
        <v>150</v>
      </c>
      <c r="G109" s="119">
        <v>0</v>
      </c>
      <c r="H109" s="119">
        <v>0</v>
      </c>
      <c r="I109" s="121">
        <v>0</v>
      </c>
      <c r="J109" s="119">
        <v>0</v>
      </c>
      <c r="K109" s="122">
        <v>0</v>
      </c>
      <c r="L109" s="121">
        <v>0</v>
      </c>
      <c r="M109" s="119">
        <v>0</v>
      </c>
    </row>
    <row r="110" spans="1:13" s="68" customFormat="1" ht="12.75" customHeight="1">
      <c r="A110" s="105" t="s">
        <v>498</v>
      </c>
      <c r="B110" s="105" t="s">
        <v>499</v>
      </c>
      <c r="C110" s="119">
        <v>285</v>
      </c>
      <c r="D110" s="119">
        <v>0</v>
      </c>
      <c r="E110" s="119">
        <v>0</v>
      </c>
      <c r="F110" s="119">
        <v>285</v>
      </c>
      <c r="G110" s="119">
        <v>0</v>
      </c>
      <c r="H110" s="119">
        <v>0</v>
      </c>
      <c r="I110" s="121">
        <v>0</v>
      </c>
      <c r="J110" s="119">
        <v>0</v>
      </c>
      <c r="K110" s="122">
        <v>0</v>
      </c>
      <c r="L110" s="121">
        <v>0</v>
      </c>
      <c r="M110" s="119">
        <v>0</v>
      </c>
    </row>
    <row r="111" spans="1:13" s="68" customFormat="1" ht="12.75" customHeight="1">
      <c r="A111" s="105" t="s">
        <v>500</v>
      </c>
      <c r="B111" s="105" t="s">
        <v>501</v>
      </c>
      <c r="C111" s="119">
        <v>325</v>
      </c>
      <c r="D111" s="119">
        <v>0</v>
      </c>
      <c r="E111" s="119">
        <v>0</v>
      </c>
      <c r="F111" s="119">
        <v>325</v>
      </c>
      <c r="G111" s="119">
        <v>0</v>
      </c>
      <c r="H111" s="119">
        <v>0</v>
      </c>
      <c r="I111" s="121">
        <v>0</v>
      </c>
      <c r="J111" s="119">
        <v>0</v>
      </c>
      <c r="K111" s="122">
        <v>0</v>
      </c>
      <c r="L111" s="121">
        <v>0</v>
      </c>
      <c r="M111" s="119">
        <v>0</v>
      </c>
    </row>
    <row r="112" spans="1:13" s="68" customFormat="1" ht="12.75" customHeight="1">
      <c r="A112" s="105" t="s">
        <v>502</v>
      </c>
      <c r="B112" s="105" t="s">
        <v>503</v>
      </c>
      <c r="C112" s="119">
        <v>500</v>
      </c>
      <c r="D112" s="119">
        <v>0</v>
      </c>
      <c r="E112" s="119">
        <v>500</v>
      </c>
      <c r="F112" s="119">
        <v>0</v>
      </c>
      <c r="G112" s="119">
        <v>0</v>
      </c>
      <c r="H112" s="119">
        <v>0</v>
      </c>
      <c r="I112" s="121">
        <v>0</v>
      </c>
      <c r="J112" s="119">
        <v>0</v>
      </c>
      <c r="K112" s="122">
        <v>0</v>
      </c>
      <c r="L112" s="121">
        <v>0</v>
      </c>
      <c r="M112" s="119">
        <v>0</v>
      </c>
    </row>
    <row r="113" spans="1:13" s="68" customFormat="1" ht="12.75" customHeight="1">
      <c r="A113" s="105" t="s">
        <v>504</v>
      </c>
      <c r="B113" s="105" t="s">
        <v>505</v>
      </c>
      <c r="C113" s="119">
        <v>200</v>
      </c>
      <c r="D113" s="119">
        <v>0</v>
      </c>
      <c r="E113" s="119">
        <v>0</v>
      </c>
      <c r="F113" s="119">
        <v>200</v>
      </c>
      <c r="G113" s="119">
        <v>0</v>
      </c>
      <c r="H113" s="119">
        <v>0</v>
      </c>
      <c r="I113" s="121">
        <v>0</v>
      </c>
      <c r="J113" s="119">
        <v>0</v>
      </c>
      <c r="K113" s="122">
        <v>0</v>
      </c>
      <c r="L113" s="121">
        <v>0</v>
      </c>
      <c r="M113" s="119">
        <v>0</v>
      </c>
    </row>
    <row r="114" spans="1:13" s="68" customFormat="1" ht="12.75" customHeight="1">
      <c r="A114" s="105" t="s">
        <v>506</v>
      </c>
      <c r="B114" s="105" t="s">
        <v>507</v>
      </c>
      <c r="C114" s="119">
        <v>174.64</v>
      </c>
      <c r="D114" s="119">
        <v>140.23</v>
      </c>
      <c r="E114" s="119">
        <v>34.41</v>
      </c>
      <c r="F114" s="119">
        <v>0</v>
      </c>
      <c r="G114" s="119">
        <v>0</v>
      </c>
      <c r="H114" s="119">
        <v>0</v>
      </c>
      <c r="I114" s="121">
        <v>0</v>
      </c>
      <c r="J114" s="119">
        <v>0</v>
      </c>
      <c r="K114" s="122">
        <v>0</v>
      </c>
      <c r="L114" s="121">
        <v>0</v>
      </c>
      <c r="M114" s="119">
        <v>0</v>
      </c>
    </row>
    <row r="115" spans="1:13" s="68" customFormat="1" ht="12.75" customHeight="1">
      <c r="A115" s="105" t="s">
        <v>508</v>
      </c>
      <c r="B115" s="105" t="s">
        <v>509</v>
      </c>
      <c r="C115" s="119">
        <v>99.11</v>
      </c>
      <c r="D115" s="119">
        <v>86.65</v>
      </c>
      <c r="E115" s="119">
        <v>12.19</v>
      </c>
      <c r="F115" s="119">
        <v>0.27</v>
      </c>
      <c r="G115" s="119">
        <v>0</v>
      </c>
      <c r="H115" s="119">
        <v>0</v>
      </c>
      <c r="I115" s="121">
        <v>0</v>
      </c>
      <c r="J115" s="119">
        <v>0</v>
      </c>
      <c r="K115" s="122">
        <v>0</v>
      </c>
      <c r="L115" s="121">
        <v>0</v>
      </c>
      <c r="M115" s="119">
        <v>0</v>
      </c>
    </row>
    <row r="116" spans="1:13" s="68" customFormat="1" ht="12.75" customHeight="1">
      <c r="A116" s="105" t="s">
        <v>510</v>
      </c>
      <c r="B116" s="105" t="s">
        <v>511</v>
      </c>
      <c r="C116" s="119">
        <v>600</v>
      </c>
      <c r="D116" s="119">
        <v>0</v>
      </c>
      <c r="E116" s="119">
        <v>300</v>
      </c>
      <c r="F116" s="119">
        <v>300</v>
      </c>
      <c r="G116" s="119">
        <v>0</v>
      </c>
      <c r="H116" s="119">
        <v>0</v>
      </c>
      <c r="I116" s="121">
        <v>0</v>
      </c>
      <c r="J116" s="119">
        <v>0</v>
      </c>
      <c r="K116" s="122">
        <v>0</v>
      </c>
      <c r="L116" s="121">
        <v>0</v>
      </c>
      <c r="M116" s="119">
        <v>0</v>
      </c>
    </row>
    <row r="117" spans="1:13" s="68" customFormat="1" ht="12.75" customHeight="1">
      <c r="A117" s="105" t="s">
        <v>512</v>
      </c>
      <c r="B117" s="105" t="s">
        <v>513</v>
      </c>
      <c r="C117" s="119">
        <v>4726</v>
      </c>
      <c r="D117" s="119">
        <v>0</v>
      </c>
      <c r="E117" s="119">
        <v>0</v>
      </c>
      <c r="F117" s="119">
        <v>0</v>
      </c>
      <c r="G117" s="119">
        <v>0</v>
      </c>
      <c r="H117" s="119">
        <v>0</v>
      </c>
      <c r="I117" s="121">
        <v>1329</v>
      </c>
      <c r="J117" s="119">
        <v>0</v>
      </c>
      <c r="K117" s="122">
        <v>0</v>
      </c>
      <c r="L117" s="121">
        <v>3397</v>
      </c>
      <c r="M117" s="119">
        <v>0</v>
      </c>
    </row>
    <row r="118" spans="1:13" s="68" customFormat="1" ht="12.75" customHeight="1">
      <c r="A118" s="105" t="s">
        <v>514</v>
      </c>
      <c r="B118" s="105" t="s">
        <v>515</v>
      </c>
      <c r="C118" s="119">
        <v>97.06</v>
      </c>
      <c r="D118" s="119">
        <v>38.18</v>
      </c>
      <c r="E118" s="119">
        <v>3.88</v>
      </c>
      <c r="F118" s="119">
        <v>0</v>
      </c>
      <c r="G118" s="119">
        <v>0</v>
      </c>
      <c r="H118" s="119">
        <v>0</v>
      </c>
      <c r="I118" s="121">
        <v>5</v>
      </c>
      <c r="J118" s="119">
        <v>0</v>
      </c>
      <c r="K118" s="122">
        <v>0</v>
      </c>
      <c r="L118" s="121">
        <v>50</v>
      </c>
      <c r="M118" s="119">
        <v>0</v>
      </c>
    </row>
    <row r="119" spans="1:13" s="68" customFormat="1" ht="12.75" customHeight="1">
      <c r="A119" s="105" t="s">
        <v>516</v>
      </c>
      <c r="B119" s="105" t="s">
        <v>517</v>
      </c>
      <c r="C119" s="119">
        <v>536</v>
      </c>
      <c r="D119" s="119">
        <v>0</v>
      </c>
      <c r="E119" s="119">
        <v>26</v>
      </c>
      <c r="F119" s="119">
        <v>510</v>
      </c>
      <c r="G119" s="119">
        <v>0</v>
      </c>
      <c r="H119" s="119">
        <v>0</v>
      </c>
      <c r="I119" s="121">
        <v>0</v>
      </c>
      <c r="J119" s="119">
        <v>0</v>
      </c>
      <c r="K119" s="122">
        <v>0</v>
      </c>
      <c r="L119" s="121">
        <v>0</v>
      </c>
      <c r="M119" s="119">
        <v>0</v>
      </c>
    </row>
    <row r="120" spans="1:13" s="68" customFormat="1" ht="12.75" customHeight="1">
      <c r="A120" s="105" t="s">
        <v>518</v>
      </c>
      <c r="B120" s="105" t="s">
        <v>82</v>
      </c>
      <c r="C120" s="119">
        <v>8379.85</v>
      </c>
      <c r="D120" s="119">
        <v>2728.34</v>
      </c>
      <c r="E120" s="119">
        <v>1741.05</v>
      </c>
      <c r="F120" s="119">
        <v>1643.66</v>
      </c>
      <c r="G120" s="119">
        <v>0</v>
      </c>
      <c r="H120" s="119">
        <v>0</v>
      </c>
      <c r="I120" s="121">
        <v>2004.8</v>
      </c>
      <c r="J120" s="119">
        <v>0</v>
      </c>
      <c r="K120" s="122">
        <v>0</v>
      </c>
      <c r="L120" s="121">
        <v>55</v>
      </c>
      <c r="M120" s="119">
        <v>207</v>
      </c>
    </row>
    <row r="121" spans="1:13" s="68" customFormat="1" ht="12.75" customHeight="1">
      <c r="A121" s="105" t="s">
        <v>519</v>
      </c>
      <c r="B121" s="105" t="s">
        <v>520</v>
      </c>
      <c r="C121" s="119">
        <v>261.81</v>
      </c>
      <c r="D121" s="119">
        <v>223.49</v>
      </c>
      <c r="E121" s="119">
        <v>29.55</v>
      </c>
      <c r="F121" s="119">
        <v>8.77</v>
      </c>
      <c r="G121" s="119">
        <v>0</v>
      </c>
      <c r="H121" s="119">
        <v>0</v>
      </c>
      <c r="I121" s="121">
        <v>0</v>
      </c>
      <c r="J121" s="119">
        <v>0</v>
      </c>
      <c r="K121" s="122">
        <v>0</v>
      </c>
      <c r="L121" s="121">
        <v>0</v>
      </c>
      <c r="M121" s="119">
        <v>0</v>
      </c>
    </row>
    <row r="122" spans="1:13" s="68" customFormat="1" ht="12.75" customHeight="1">
      <c r="A122" s="105" t="s">
        <v>521</v>
      </c>
      <c r="B122" s="105" t="s">
        <v>522</v>
      </c>
      <c r="C122" s="119">
        <v>135</v>
      </c>
      <c r="D122" s="119">
        <v>80</v>
      </c>
      <c r="E122" s="119">
        <v>0</v>
      </c>
      <c r="F122" s="119">
        <v>0</v>
      </c>
      <c r="G122" s="119">
        <v>0</v>
      </c>
      <c r="H122" s="119">
        <v>0</v>
      </c>
      <c r="I122" s="121">
        <v>0</v>
      </c>
      <c r="J122" s="119">
        <v>0</v>
      </c>
      <c r="K122" s="122">
        <v>0</v>
      </c>
      <c r="L122" s="121">
        <v>55</v>
      </c>
      <c r="M122" s="119">
        <v>0</v>
      </c>
    </row>
    <row r="123" spans="1:13" s="68" customFormat="1" ht="12.75" customHeight="1">
      <c r="A123" s="105" t="s">
        <v>523</v>
      </c>
      <c r="B123" s="105" t="s">
        <v>524</v>
      </c>
      <c r="C123" s="119">
        <v>220</v>
      </c>
      <c r="D123" s="119">
        <v>0</v>
      </c>
      <c r="E123" s="119">
        <v>20</v>
      </c>
      <c r="F123" s="119">
        <v>0</v>
      </c>
      <c r="G123" s="119">
        <v>0</v>
      </c>
      <c r="H123" s="119">
        <v>0</v>
      </c>
      <c r="I123" s="121">
        <v>200</v>
      </c>
      <c r="J123" s="119">
        <v>0</v>
      </c>
      <c r="K123" s="122">
        <v>0</v>
      </c>
      <c r="L123" s="121">
        <v>0</v>
      </c>
      <c r="M123" s="119">
        <v>0</v>
      </c>
    </row>
    <row r="124" spans="1:13" s="68" customFormat="1" ht="12.75" customHeight="1">
      <c r="A124" s="105" t="s">
        <v>525</v>
      </c>
      <c r="B124" s="105" t="s">
        <v>526</v>
      </c>
      <c r="C124" s="119">
        <v>1800</v>
      </c>
      <c r="D124" s="119">
        <v>0</v>
      </c>
      <c r="E124" s="119">
        <v>0</v>
      </c>
      <c r="F124" s="119">
        <v>0</v>
      </c>
      <c r="G124" s="119">
        <v>0</v>
      </c>
      <c r="H124" s="119">
        <v>0</v>
      </c>
      <c r="I124" s="121">
        <v>1800</v>
      </c>
      <c r="J124" s="119">
        <v>0</v>
      </c>
      <c r="K124" s="122">
        <v>0</v>
      </c>
      <c r="L124" s="121">
        <v>0</v>
      </c>
      <c r="M124" s="119">
        <v>0</v>
      </c>
    </row>
    <row r="125" spans="1:13" s="68" customFormat="1" ht="12.75" customHeight="1">
      <c r="A125" s="105" t="s">
        <v>527</v>
      </c>
      <c r="B125" s="105" t="s">
        <v>528</v>
      </c>
      <c r="C125" s="119">
        <v>231.15</v>
      </c>
      <c r="D125" s="119">
        <v>220.93</v>
      </c>
      <c r="E125" s="119">
        <v>9.02</v>
      </c>
      <c r="F125" s="119">
        <v>1.2</v>
      </c>
      <c r="G125" s="119">
        <v>0</v>
      </c>
      <c r="H125" s="119">
        <v>0</v>
      </c>
      <c r="I125" s="121">
        <v>0</v>
      </c>
      <c r="J125" s="119">
        <v>0</v>
      </c>
      <c r="K125" s="122">
        <v>0</v>
      </c>
      <c r="L125" s="121">
        <v>0</v>
      </c>
      <c r="M125" s="119">
        <v>0</v>
      </c>
    </row>
    <row r="126" spans="1:13" s="68" customFormat="1" ht="12.75" customHeight="1">
      <c r="A126" s="105" t="s">
        <v>529</v>
      </c>
      <c r="B126" s="105" t="s">
        <v>530</v>
      </c>
      <c r="C126" s="119">
        <v>1131.37</v>
      </c>
      <c r="D126" s="119">
        <v>1075.63</v>
      </c>
      <c r="E126" s="119">
        <v>50.69</v>
      </c>
      <c r="F126" s="119">
        <v>5.05</v>
      </c>
      <c r="G126" s="119">
        <v>0</v>
      </c>
      <c r="H126" s="119">
        <v>0</v>
      </c>
      <c r="I126" s="121">
        <v>0</v>
      </c>
      <c r="J126" s="119">
        <v>0</v>
      </c>
      <c r="K126" s="122">
        <v>0</v>
      </c>
      <c r="L126" s="121">
        <v>0</v>
      </c>
      <c r="M126" s="119">
        <v>0</v>
      </c>
    </row>
    <row r="127" spans="1:13" s="68" customFormat="1" ht="12.75" customHeight="1">
      <c r="A127" s="105" t="s">
        <v>531</v>
      </c>
      <c r="B127" s="105" t="s">
        <v>532</v>
      </c>
      <c r="C127" s="119">
        <v>30</v>
      </c>
      <c r="D127" s="119">
        <v>0</v>
      </c>
      <c r="E127" s="119">
        <v>0</v>
      </c>
      <c r="F127" s="119">
        <v>0</v>
      </c>
      <c r="G127" s="119">
        <v>0</v>
      </c>
      <c r="H127" s="119">
        <v>0</v>
      </c>
      <c r="I127" s="121">
        <v>0</v>
      </c>
      <c r="J127" s="119">
        <v>0</v>
      </c>
      <c r="K127" s="122">
        <v>0</v>
      </c>
      <c r="L127" s="121">
        <v>0</v>
      </c>
      <c r="M127" s="119">
        <v>30</v>
      </c>
    </row>
    <row r="128" spans="1:13" s="68" customFormat="1" ht="12.75" customHeight="1">
      <c r="A128" s="105" t="s">
        <v>533</v>
      </c>
      <c r="B128" s="105" t="s">
        <v>534</v>
      </c>
      <c r="C128" s="119">
        <v>244.71</v>
      </c>
      <c r="D128" s="119">
        <v>178.34</v>
      </c>
      <c r="E128" s="119">
        <v>65.17</v>
      </c>
      <c r="F128" s="119">
        <v>1.2</v>
      </c>
      <c r="G128" s="119">
        <v>0</v>
      </c>
      <c r="H128" s="119">
        <v>0</v>
      </c>
      <c r="I128" s="121">
        <v>0</v>
      </c>
      <c r="J128" s="119">
        <v>0</v>
      </c>
      <c r="K128" s="122">
        <v>0</v>
      </c>
      <c r="L128" s="121">
        <v>0</v>
      </c>
      <c r="M128" s="119">
        <v>0</v>
      </c>
    </row>
    <row r="129" spans="1:13" s="68" customFormat="1" ht="12.75" customHeight="1">
      <c r="A129" s="105" t="s">
        <v>535</v>
      </c>
      <c r="B129" s="105" t="s">
        <v>536</v>
      </c>
      <c r="C129" s="119">
        <v>127.98</v>
      </c>
      <c r="D129" s="119">
        <v>107.24</v>
      </c>
      <c r="E129" s="119">
        <v>20.62</v>
      </c>
      <c r="F129" s="119">
        <v>0.12</v>
      </c>
      <c r="G129" s="119">
        <v>0</v>
      </c>
      <c r="H129" s="119">
        <v>0</v>
      </c>
      <c r="I129" s="121">
        <v>0</v>
      </c>
      <c r="J129" s="119">
        <v>0</v>
      </c>
      <c r="K129" s="122">
        <v>0</v>
      </c>
      <c r="L129" s="121">
        <v>0</v>
      </c>
      <c r="M129" s="119">
        <v>0</v>
      </c>
    </row>
    <row r="130" spans="1:13" s="68" customFormat="1" ht="12.75" customHeight="1">
      <c r="A130" s="105" t="s">
        <v>537</v>
      </c>
      <c r="B130" s="105" t="s">
        <v>538</v>
      </c>
      <c r="C130" s="119">
        <v>208.74</v>
      </c>
      <c r="D130" s="119">
        <v>189.36</v>
      </c>
      <c r="E130" s="119">
        <v>18.06</v>
      </c>
      <c r="F130" s="119">
        <v>1.32</v>
      </c>
      <c r="G130" s="119">
        <v>0</v>
      </c>
      <c r="H130" s="119">
        <v>0</v>
      </c>
      <c r="I130" s="121">
        <v>0</v>
      </c>
      <c r="J130" s="119">
        <v>0</v>
      </c>
      <c r="K130" s="122">
        <v>0</v>
      </c>
      <c r="L130" s="121">
        <v>0</v>
      </c>
      <c r="M130" s="119">
        <v>0</v>
      </c>
    </row>
    <row r="131" spans="1:13" s="68" customFormat="1" ht="12.75" customHeight="1">
      <c r="A131" s="105" t="s">
        <v>539</v>
      </c>
      <c r="B131" s="105" t="s">
        <v>540</v>
      </c>
      <c r="C131" s="119">
        <v>200</v>
      </c>
      <c r="D131" s="119">
        <v>0</v>
      </c>
      <c r="E131" s="119">
        <v>200</v>
      </c>
      <c r="F131" s="119">
        <v>0</v>
      </c>
      <c r="G131" s="119">
        <v>0</v>
      </c>
      <c r="H131" s="119">
        <v>0</v>
      </c>
      <c r="I131" s="121">
        <v>0</v>
      </c>
      <c r="J131" s="119">
        <v>0</v>
      </c>
      <c r="K131" s="122">
        <v>0</v>
      </c>
      <c r="L131" s="121">
        <v>0</v>
      </c>
      <c r="M131" s="119">
        <v>0</v>
      </c>
    </row>
    <row r="132" spans="1:13" s="68" customFormat="1" ht="12.75" customHeight="1">
      <c r="A132" s="105" t="s">
        <v>541</v>
      </c>
      <c r="B132" s="105" t="s">
        <v>542</v>
      </c>
      <c r="C132" s="119">
        <v>100</v>
      </c>
      <c r="D132" s="119">
        <v>0</v>
      </c>
      <c r="E132" s="119">
        <v>100</v>
      </c>
      <c r="F132" s="119">
        <v>0</v>
      </c>
      <c r="G132" s="119">
        <v>0</v>
      </c>
      <c r="H132" s="119">
        <v>0</v>
      </c>
      <c r="I132" s="121">
        <v>0</v>
      </c>
      <c r="J132" s="119">
        <v>0</v>
      </c>
      <c r="K132" s="122">
        <v>0</v>
      </c>
      <c r="L132" s="121">
        <v>0</v>
      </c>
      <c r="M132" s="119">
        <v>0</v>
      </c>
    </row>
    <row r="133" spans="1:13" s="68" customFormat="1" ht="12.75" customHeight="1">
      <c r="A133" s="105" t="s">
        <v>543</v>
      </c>
      <c r="B133" s="105" t="s">
        <v>544</v>
      </c>
      <c r="C133" s="119">
        <v>872</v>
      </c>
      <c r="D133" s="119">
        <v>0</v>
      </c>
      <c r="E133" s="119">
        <v>745</v>
      </c>
      <c r="F133" s="119">
        <v>0</v>
      </c>
      <c r="G133" s="119">
        <v>0</v>
      </c>
      <c r="H133" s="119">
        <v>0</v>
      </c>
      <c r="I133" s="121">
        <v>0</v>
      </c>
      <c r="J133" s="119">
        <v>0</v>
      </c>
      <c r="K133" s="122">
        <v>0</v>
      </c>
      <c r="L133" s="121">
        <v>0</v>
      </c>
      <c r="M133" s="119">
        <v>127</v>
      </c>
    </row>
    <row r="134" spans="1:13" s="68" customFormat="1" ht="12.75" customHeight="1">
      <c r="A134" s="105" t="s">
        <v>545</v>
      </c>
      <c r="B134" s="105" t="s">
        <v>546</v>
      </c>
      <c r="C134" s="119">
        <v>50</v>
      </c>
      <c r="D134" s="119">
        <v>0</v>
      </c>
      <c r="E134" s="119">
        <v>0</v>
      </c>
      <c r="F134" s="119">
        <v>0</v>
      </c>
      <c r="G134" s="119">
        <v>0</v>
      </c>
      <c r="H134" s="119">
        <v>0</v>
      </c>
      <c r="I134" s="121">
        <v>0</v>
      </c>
      <c r="J134" s="119">
        <v>0</v>
      </c>
      <c r="K134" s="122">
        <v>0</v>
      </c>
      <c r="L134" s="121">
        <v>0</v>
      </c>
      <c r="M134" s="119">
        <v>50</v>
      </c>
    </row>
    <row r="135" spans="1:13" s="68" customFormat="1" ht="12.75" customHeight="1">
      <c r="A135" s="105" t="s">
        <v>547</v>
      </c>
      <c r="B135" s="105" t="s">
        <v>548</v>
      </c>
      <c r="C135" s="119">
        <v>433.8</v>
      </c>
      <c r="D135" s="119">
        <v>0</v>
      </c>
      <c r="E135" s="119">
        <v>417</v>
      </c>
      <c r="F135" s="119">
        <v>12</v>
      </c>
      <c r="G135" s="119">
        <v>0</v>
      </c>
      <c r="H135" s="119">
        <v>0</v>
      </c>
      <c r="I135" s="121">
        <v>4.8</v>
      </c>
      <c r="J135" s="119">
        <v>0</v>
      </c>
      <c r="K135" s="122">
        <v>0</v>
      </c>
      <c r="L135" s="121">
        <v>0</v>
      </c>
      <c r="M135" s="119">
        <v>0</v>
      </c>
    </row>
    <row r="136" spans="1:13" s="68" customFormat="1" ht="12.75" customHeight="1">
      <c r="A136" s="105" t="s">
        <v>549</v>
      </c>
      <c r="B136" s="105" t="s">
        <v>550</v>
      </c>
      <c r="C136" s="119">
        <v>113.48</v>
      </c>
      <c r="D136" s="119">
        <v>47.54</v>
      </c>
      <c r="E136" s="119">
        <v>65.94</v>
      </c>
      <c r="F136" s="119">
        <v>0</v>
      </c>
      <c r="G136" s="119">
        <v>0</v>
      </c>
      <c r="H136" s="119">
        <v>0</v>
      </c>
      <c r="I136" s="121">
        <v>0</v>
      </c>
      <c r="J136" s="119">
        <v>0</v>
      </c>
      <c r="K136" s="122">
        <v>0</v>
      </c>
      <c r="L136" s="121">
        <v>0</v>
      </c>
      <c r="M136" s="119">
        <v>0</v>
      </c>
    </row>
    <row r="137" spans="1:13" s="68" customFormat="1" ht="12.75" customHeight="1">
      <c r="A137" s="105" t="s">
        <v>551</v>
      </c>
      <c r="B137" s="105" t="s">
        <v>552</v>
      </c>
      <c r="C137" s="119">
        <v>372.38</v>
      </c>
      <c r="D137" s="119">
        <v>372.38</v>
      </c>
      <c r="E137" s="119">
        <v>0</v>
      </c>
      <c r="F137" s="119">
        <v>0</v>
      </c>
      <c r="G137" s="119">
        <v>0</v>
      </c>
      <c r="H137" s="119">
        <v>0</v>
      </c>
      <c r="I137" s="121">
        <v>0</v>
      </c>
      <c r="J137" s="119">
        <v>0</v>
      </c>
      <c r="K137" s="122">
        <v>0</v>
      </c>
      <c r="L137" s="121">
        <v>0</v>
      </c>
      <c r="M137" s="119">
        <v>0</v>
      </c>
    </row>
    <row r="138" spans="1:13" s="68" customFormat="1" ht="12.75" customHeight="1">
      <c r="A138" s="105" t="s">
        <v>553</v>
      </c>
      <c r="B138" s="105" t="s">
        <v>554</v>
      </c>
      <c r="C138" s="119">
        <v>233.43</v>
      </c>
      <c r="D138" s="119">
        <v>233.43</v>
      </c>
      <c r="E138" s="119">
        <v>0</v>
      </c>
      <c r="F138" s="119">
        <v>0</v>
      </c>
      <c r="G138" s="119">
        <v>0</v>
      </c>
      <c r="H138" s="119">
        <v>0</v>
      </c>
      <c r="I138" s="121">
        <v>0</v>
      </c>
      <c r="J138" s="119">
        <v>0</v>
      </c>
      <c r="K138" s="122">
        <v>0</v>
      </c>
      <c r="L138" s="121">
        <v>0</v>
      </c>
      <c r="M138" s="119">
        <v>0</v>
      </c>
    </row>
    <row r="139" spans="1:13" s="68" customFormat="1" ht="12.75" customHeight="1">
      <c r="A139" s="105" t="s">
        <v>555</v>
      </c>
      <c r="B139" s="105" t="s">
        <v>556</v>
      </c>
      <c r="C139" s="119">
        <v>1415</v>
      </c>
      <c r="D139" s="119">
        <v>0</v>
      </c>
      <c r="E139" s="119">
        <v>0</v>
      </c>
      <c r="F139" s="119">
        <v>1415</v>
      </c>
      <c r="G139" s="119">
        <v>0</v>
      </c>
      <c r="H139" s="119">
        <v>0</v>
      </c>
      <c r="I139" s="121">
        <v>0</v>
      </c>
      <c r="J139" s="119">
        <v>0</v>
      </c>
      <c r="K139" s="122">
        <v>0</v>
      </c>
      <c r="L139" s="121">
        <v>0</v>
      </c>
      <c r="M139" s="119">
        <v>0</v>
      </c>
    </row>
    <row r="140" spans="1:13" s="68" customFormat="1" ht="12.75" customHeight="1">
      <c r="A140" s="105" t="s">
        <v>557</v>
      </c>
      <c r="B140" s="105" t="s">
        <v>558</v>
      </c>
      <c r="C140" s="119">
        <v>92</v>
      </c>
      <c r="D140" s="119">
        <v>0</v>
      </c>
      <c r="E140" s="119">
        <v>0</v>
      </c>
      <c r="F140" s="119">
        <v>92</v>
      </c>
      <c r="G140" s="119">
        <v>0</v>
      </c>
      <c r="H140" s="119">
        <v>0</v>
      </c>
      <c r="I140" s="121">
        <v>0</v>
      </c>
      <c r="J140" s="119">
        <v>0</v>
      </c>
      <c r="K140" s="122">
        <v>0</v>
      </c>
      <c r="L140" s="121">
        <v>0</v>
      </c>
      <c r="M140" s="119">
        <v>0</v>
      </c>
    </row>
    <row r="141" spans="1:13" s="68" customFormat="1" ht="12.75" customHeight="1">
      <c r="A141" s="105" t="s">
        <v>559</v>
      </c>
      <c r="B141" s="105" t="s">
        <v>560</v>
      </c>
      <c r="C141" s="119">
        <v>107</v>
      </c>
      <c r="D141" s="119">
        <v>0</v>
      </c>
      <c r="E141" s="119">
        <v>0</v>
      </c>
      <c r="F141" s="119">
        <v>107</v>
      </c>
      <c r="G141" s="119">
        <v>0</v>
      </c>
      <c r="H141" s="119">
        <v>0</v>
      </c>
      <c r="I141" s="121">
        <v>0</v>
      </c>
      <c r="J141" s="119">
        <v>0</v>
      </c>
      <c r="K141" s="122">
        <v>0</v>
      </c>
      <c r="L141" s="121">
        <v>0</v>
      </c>
      <c r="M141" s="119">
        <v>0</v>
      </c>
    </row>
    <row r="142" spans="1:13" s="68" customFormat="1" ht="12.75" customHeight="1">
      <c r="A142" s="105" t="s">
        <v>561</v>
      </c>
      <c r="B142" s="105" t="s">
        <v>83</v>
      </c>
      <c r="C142" s="119">
        <v>5695.72</v>
      </c>
      <c r="D142" s="119">
        <v>4.8</v>
      </c>
      <c r="E142" s="119">
        <v>250.4</v>
      </c>
      <c r="F142" s="119">
        <v>0.52</v>
      </c>
      <c r="G142" s="119">
        <v>0</v>
      </c>
      <c r="H142" s="119">
        <v>0</v>
      </c>
      <c r="I142" s="121">
        <v>5440</v>
      </c>
      <c r="J142" s="119">
        <v>0</v>
      </c>
      <c r="K142" s="122">
        <v>0</v>
      </c>
      <c r="L142" s="121">
        <v>0</v>
      </c>
      <c r="M142" s="119">
        <v>0</v>
      </c>
    </row>
    <row r="143" spans="1:13" s="68" customFormat="1" ht="12.75" customHeight="1">
      <c r="A143" s="105" t="s">
        <v>562</v>
      </c>
      <c r="B143" s="105" t="s">
        <v>563</v>
      </c>
      <c r="C143" s="119">
        <v>3.02</v>
      </c>
      <c r="D143" s="119">
        <v>2.4</v>
      </c>
      <c r="E143" s="119">
        <v>0.2</v>
      </c>
      <c r="F143" s="119">
        <v>0.42</v>
      </c>
      <c r="G143" s="119">
        <v>0</v>
      </c>
      <c r="H143" s="119">
        <v>0</v>
      </c>
      <c r="I143" s="121">
        <v>0</v>
      </c>
      <c r="J143" s="119">
        <v>0</v>
      </c>
      <c r="K143" s="122">
        <v>0</v>
      </c>
      <c r="L143" s="121">
        <v>0</v>
      </c>
      <c r="M143" s="119">
        <v>0</v>
      </c>
    </row>
    <row r="144" spans="1:13" s="68" customFormat="1" ht="12.75" customHeight="1">
      <c r="A144" s="105" t="s">
        <v>564</v>
      </c>
      <c r="B144" s="105" t="s">
        <v>565</v>
      </c>
      <c r="C144" s="119">
        <v>2.7</v>
      </c>
      <c r="D144" s="119">
        <v>2.4</v>
      </c>
      <c r="E144" s="119">
        <v>0.2</v>
      </c>
      <c r="F144" s="119">
        <v>0.1</v>
      </c>
      <c r="G144" s="119">
        <v>0</v>
      </c>
      <c r="H144" s="119">
        <v>0</v>
      </c>
      <c r="I144" s="121">
        <v>0</v>
      </c>
      <c r="J144" s="119">
        <v>0</v>
      </c>
      <c r="K144" s="122">
        <v>0</v>
      </c>
      <c r="L144" s="121">
        <v>0</v>
      </c>
      <c r="M144" s="119">
        <v>0</v>
      </c>
    </row>
    <row r="145" spans="1:13" s="68" customFormat="1" ht="12.75" customHeight="1">
      <c r="A145" s="105" t="s">
        <v>566</v>
      </c>
      <c r="B145" s="105" t="s">
        <v>567</v>
      </c>
      <c r="C145" s="119">
        <v>4640</v>
      </c>
      <c r="D145" s="119">
        <v>0</v>
      </c>
      <c r="E145" s="119">
        <v>0</v>
      </c>
      <c r="F145" s="119">
        <v>0</v>
      </c>
      <c r="G145" s="119">
        <v>0</v>
      </c>
      <c r="H145" s="119">
        <v>0</v>
      </c>
      <c r="I145" s="121">
        <v>4640</v>
      </c>
      <c r="J145" s="119">
        <v>0</v>
      </c>
      <c r="K145" s="122">
        <v>0</v>
      </c>
      <c r="L145" s="121">
        <v>0</v>
      </c>
      <c r="M145" s="119">
        <v>0</v>
      </c>
    </row>
    <row r="146" spans="1:13" s="68" customFormat="1" ht="12.75" customHeight="1">
      <c r="A146" s="105" t="s">
        <v>568</v>
      </c>
      <c r="B146" s="105" t="s">
        <v>569</v>
      </c>
      <c r="C146" s="119">
        <v>200</v>
      </c>
      <c r="D146" s="119">
        <v>0</v>
      </c>
      <c r="E146" s="119">
        <v>0</v>
      </c>
      <c r="F146" s="119">
        <v>0</v>
      </c>
      <c r="G146" s="119">
        <v>0</v>
      </c>
      <c r="H146" s="119">
        <v>0</v>
      </c>
      <c r="I146" s="121">
        <v>200</v>
      </c>
      <c r="J146" s="119">
        <v>0</v>
      </c>
      <c r="K146" s="122">
        <v>0</v>
      </c>
      <c r="L146" s="121">
        <v>0</v>
      </c>
      <c r="M146" s="119">
        <v>0</v>
      </c>
    </row>
    <row r="147" spans="1:13" s="68" customFormat="1" ht="12.75" customHeight="1">
      <c r="A147" s="105" t="s">
        <v>570</v>
      </c>
      <c r="B147" s="105" t="s">
        <v>571</v>
      </c>
      <c r="C147" s="119">
        <v>50</v>
      </c>
      <c r="D147" s="119">
        <v>0</v>
      </c>
      <c r="E147" s="119">
        <v>50</v>
      </c>
      <c r="F147" s="119">
        <v>0</v>
      </c>
      <c r="G147" s="119">
        <v>0</v>
      </c>
      <c r="H147" s="119">
        <v>0</v>
      </c>
      <c r="I147" s="121">
        <v>0</v>
      </c>
      <c r="J147" s="119">
        <v>0</v>
      </c>
      <c r="K147" s="122">
        <v>0</v>
      </c>
      <c r="L147" s="121">
        <v>0</v>
      </c>
      <c r="M147" s="119">
        <v>0</v>
      </c>
    </row>
    <row r="148" spans="1:13" s="68" customFormat="1" ht="12.75" customHeight="1">
      <c r="A148" s="105" t="s">
        <v>572</v>
      </c>
      <c r="B148" s="105" t="s">
        <v>573</v>
      </c>
      <c r="C148" s="119">
        <v>200</v>
      </c>
      <c r="D148" s="119">
        <v>0</v>
      </c>
      <c r="E148" s="119">
        <v>200</v>
      </c>
      <c r="F148" s="119">
        <v>0</v>
      </c>
      <c r="G148" s="119">
        <v>0</v>
      </c>
      <c r="H148" s="119">
        <v>0</v>
      </c>
      <c r="I148" s="121">
        <v>0</v>
      </c>
      <c r="J148" s="119">
        <v>0</v>
      </c>
      <c r="K148" s="122">
        <v>0</v>
      </c>
      <c r="L148" s="121">
        <v>0</v>
      </c>
      <c r="M148" s="119">
        <v>0</v>
      </c>
    </row>
    <row r="149" spans="1:13" s="68" customFormat="1" ht="12.75" customHeight="1">
      <c r="A149" s="105" t="s">
        <v>574</v>
      </c>
      <c r="B149" s="105" t="s">
        <v>575</v>
      </c>
      <c r="C149" s="119">
        <v>600</v>
      </c>
      <c r="D149" s="119">
        <v>0</v>
      </c>
      <c r="E149" s="119">
        <v>0</v>
      </c>
      <c r="F149" s="119">
        <v>0</v>
      </c>
      <c r="G149" s="119">
        <v>0</v>
      </c>
      <c r="H149" s="119">
        <v>0</v>
      </c>
      <c r="I149" s="121">
        <v>600</v>
      </c>
      <c r="J149" s="119">
        <v>0</v>
      </c>
      <c r="K149" s="122">
        <v>0</v>
      </c>
      <c r="L149" s="121">
        <v>0</v>
      </c>
      <c r="M149" s="119">
        <v>0</v>
      </c>
    </row>
    <row r="150" spans="1:13" s="68" customFormat="1" ht="12.75" customHeight="1">
      <c r="A150" s="105" t="s">
        <v>576</v>
      </c>
      <c r="B150" s="105" t="s">
        <v>84</v>
      </c>
      <c r="C150" s="119">
        <v>5379.88</v>
      </c>
      <c r="D150" s="119">
        <v>1522.4</v>
      </c>
      <c r="E150" s="119">
        <v>1787.59</v>
      </c>
      <c r="F150" s="119">
        <v>6.65</v>
      </c>
      <c r="G150" s="119">
        <v>0</v>
      </c>
      <c r="H150" s="119">
        <v>0</v>
      </c>
      <c r="I150" s="121">
        <v>1860.24</v>
      </c>
      <c r="J150" s="119">
        <v>0</v>
      </c>
      <c r="K150" s="122">
        <v>0</v>
      </c>
      <c r="L150" s="121">
        <v>0</v>
      </c>
      <c r="M150" s="119">
        <v>203</v>
      </c>
    </row>
    <row r="151" spans="1:13" s="68" customFormat="1" ht="12.75" customHeight="1">
      <c r="A151" s="105" t="s">
        <v>577</v>
      </c>
      <c r="B151" s="105" t="s">
        <v>578</v>
      </c>
      <c r="C151" s="119">
        <v>206.58</v>
      </c>
      <c r="D151" s="119">
        <v>174.11</v>
      </c>
      <c r="E151" s="119">
        <v>29.82</v>
      </c>
      <c r="F151" s="119">
        <v>2.65</v>
      </c>
      <c r="G151" s="119">
        <v>0</v>
      </c>
      <c r="H151" s="119">
        <v>0</v>
      </c>
      <c r="I151" s="121">
        <v>0</v>
      </c>
      <c r="J151" s="119">
        <v>0</v>
      </c>
      <c r="K151" s="122">
        <v>0</v>
      </c>
      <c r="L151" s="121">
        <v>0</v>
      </c>
      <c r="M151" s="119">
        <v>0</v>
      </c>
    </row>
    <row r="152" spans="1:13" s="68" customFormat="1" ht="12.75" customHeight="1">
      <c r="A152" s="105" t="s">
        <v>579</v>
      </c>
      <c r="B152" s="105" t="s">
        <v>580</v>
      </c>
      <c r="C152" s="119">
        <v>710.18</v>
      </c>
      <c r="D152" s="119">
        <v>481.22</v>
      </c>
      <c r="E152" s="119">
        <v>105.95</v>
      </c>
      <c r="F152" s="119">
        <v>0.77</v>
      </c>
      <c r="G152" s="119">
        <v>0</v>
      </c>
      <c r="H152" s="119">
        <v>0</v>
      </c>
      <c r="I152" s="121">
        <v>122.24</v>
      </c>
      <c r="J152" s="119">
        <v>0</v>
      </c>
      <c r="K152" s="122">
        <v>0</v>
      </c>
      <c r="L152" s="121">
        <v>0</v>
      </c>
      <c r="M152" s="119">
        <v>0</v>
      </c>
    </row>
    <row r="153" spans="1:13" s="68" customFormat="1" ht="12.75" customHeight="1">
      <c r="A153" s="105" t="s">
        <v>581</v>
      </c>
      <c r="B153" s="105" t="s">
        <v>582</v>
      </c>
      <c r="C153" s="119">
        <v>92.11</v>
      </c>
      <c r="D153" s="119">
        <v>88.33</v>
      </c>
      <c r="E153" s="119">
        <v>3.54</v>
      </c>
      <c r="F153" s="119">
        <v>0.24</v>
      </c>
      <c r="G153" s="119">
        <v>0</v>
      </c>
      <c r="H153" s="119">
        <v>0</v>
      </c>
      <c r="I153" s="121">
        <v>0</v>
      </c>
      <c r="J153" s="119">
        <v>0</v>
      </c>
      <c r="K153" s="122">
        <v>0</v>
      </c>
      <c r="L153" s="121">
        <v>0</v>
      </c>
      <c r="M153" s="119">
        <v>0</v>
      </c>
    </row>
    <row r="154" spans="1:13" s="68" customFormat="1" ht="12.75" customHeight="1">
      <c r="A154" s="105" t="s">
        <v>583</v>
      </c>
      <c r="B154" s="105" t="s">
        <v>584</v>
      </c>
      <c r="C154" s="119">
        <v>40.92</v>
      </c>
      <c r="D154" s="119">
        <v>36.27</v>
      </c>
      <c r="E154" s="119">
        <v>3.88</v>
      </c>
      <c r="F154" s="119">
        <v>0.77</v>
      </c>
      <c r="G154" s="119">
        <v>0</v>
      </c>
      <c r="H154" s="119">
        <v>0</v>
      </c>
      <c r="I154" s="121">
        <v>0</v>
      </c>
      <c r="J154" s="119">
        <v>0</v>
      </c>
      <c r="K154" s="122">
        <v>0</v>
      </c>
      <c r="L154" s="121">
        <v>0</v>
      </c>
      <c r="M154" s="119">
        <v>0</v>
      </c>
    </row>
    <row r="155" spans="1:13" s="68" customFormat="1" ht="12.75" customHeight="1">
      <c r="A155" s="105" t="s">
        <v>585</v>
      </c>
      <c r="B155" s="105" t="s">
        <v>586</v>
      </c>
      <c r="C155" s="119">
        <v>269.32</v>
      </c>
      <c r="D155" s="119">
        <v>107.59</v>
      </c>
      <c r="E155" s="119">
        <v>123.13</v>
      </c>
      <c r="F155" s="119">
        <v>0.6</v>
      </c>
      <c r="G155" s="119">
        <v>0</v>
      </c>
      <c r="H155" s="119">
        <v>0</v>
      </c>
      <c r="I155" s="121">
        <v>38</v>
      </c>
      <c r="J155" s="119">
        <v>0</v>
      </c>
      <c r="K155" s="122">
        <v>0</v>
      </c>
      <c r="L155" s="121">
        <v>0</v>
      </c>
      <c r="M155" s="119">
        <v>0</v>
      </c>
    </row>
    <row r="156" spans="1:13" s="68" customFormat="1" ht="12.75" customHeight="1">
      <c r="A156" s="105" t="s">
        <v>587</v>
      </c>
      <c r="B156" s="105" t="s">
        <v>588</v>
      </c>
      <c r="C156" s="119">
        <v>1304.6</v>
      </c>
      <c r="D156" s="119">
        <v>0</v>
      </c>
      <c r="E156" s="119">
        <v>1304.6</v>
      </c>
      <c r="F156" s="119">
        <v>0</v>
      </c>
      <c r="G156" s="119">
        <v>0</v>
      </c>
      <c r="H156" s="119">
        <v>0</v>
      </c>
      <c r="I156" s="121">
        <v>0</v>
      </c>
      <c r="J156" s="119">
        <v>0</v>
      </c>
      <c r="K156" s="122">
        <v>0</v>
      </c>
      <c r="L156" s="121">
        <v>0</v>
      </c>
      <c r="M156" s="119">
        <v>0</v>
      </c>
    </row>
    <row r="157" spans="1:13" s="68" customFormat="1" ht="12.75" customHeight="1">
      <c r="A157" s="105" t="s">
        <v>589</v>
      </c>
      <c r="B157" s="105" t="s">
        <v>590</v>
      </c>
      <c r="C157" s="119">
        <v>1700</v>
      </c>
      <c r="D157" s="119">
        <v>0</v>
      </c>
      <c r="E157" s="119">
        <v>0</v>
      </c>
      <c r="F157" s="119">
        <v>0</v>
      </c>
      <c r="G157" s="119">
        <v>0</v>
      </c>
      <c r="H157" s="119">
        <v>0</v>
      </c>
      <c r="I157" s="121">
        <v>1700</v>
      </c>
      <c r="J157" s="119">
        <v>0</v>
      </c>
      <c r="K157" s="122">
        <v>0</v>
      </c>
      <c r="L157" s="121">
        <v>0</v>
      </c>
      <c r="M157" s="119">
        <v>0</v>
      </c>
    </row>
    <row r="158" spans="1:13" s="68" customFormat="1" ht="12.75" customHeight="1">
      <c r="A158" s="105" t="s">
        <v>591</v>
      </c>
      <c r="B158" s="105" t="s">
        <v>592</v>
      </c>
      <c r="C158" s="119">
        <v>1056.17</v>
      </c>
      <c r="D158" s="119">
        <v>634.88</v>
      </c>
      <c r="E158" s="119">
        <v>216.67</v>
      </c>
      <c r="F158" s="119">
        <v>1.62</v>
      </c>
      <c r="G158" s="119">
        <v>0</v>
      </c>
      <c r="H158" s="119">
        <v>0</v>
      </c>
      <c r="I158" s="121">
        <v>0</v>
      </c>
      <c r="J158" s="119">
        <v>0</v>
      </c>
      <c r="K158" s="122">
        <v>0</v>
      </c>
      <c r="L158" s="121">
        <v>0</v>
      </c>
      <c r="M158" s="119">
        <v>203</v>
      </c>
    </row>
    <row r="159" spans="1:13" s="68" customFormat="1" ht="12.75" customHeight="1">
      <c r="A159" s="105" t="s">
        <v>593</v>
      </c>
      <c r="B159" s="105" t="s">
        <v>85</v>
      </c>
      <c r="C159" s="119">
        <v>23338.9</v>
      </c>
      <c r="D159" s="119">
        <v>2240.91</v>
      </c>
      <c r="E159" s="119">
        <v>8398.31</v>
      </c>
      <c r="F159" s="119">
        <v>289.66</v>
      </c>
      <c r="G159" s="119">
        <v>0</v>
      </c>
      <c r="H159" s="119">
        <v>0</v>
      </c>
      <c r="I159" s="121">
        <v>11753.02</v>
      </c>
      <c r="J159" s="119">
        <v>0</v>
      </c>
      <c r="K159" s="122">
        <v>0</v>
      </c>
      <c r="L159" s="121">
        <v>0</v>
      </c>
      <c r="M159" s="119">
        <v>657</v>
      </c>
    </row>
    <row r="160" spans="1:13" s="68" customFormat="1" ht="12.75" customHeight="1">
      <c r="A160" s="105" t="s">
        <v>594</v>
      </c>
      <c r="B160" s="105" t="s">
        <v>595</v>
      </c>
      <c r="C160" s="119">
        <v>1444.27</v>
      </c>
      <c r="D160" s="119">
        <v>982.45</v>
      </c>
      <c r="E160" s="119">
        <v>442.61</v>
      </c>
      <c r="F160" s="119">
        <v>19.21</v>
      </c>
      <c r="G160" s="119">
        <v>0</v>
      </c>
      <c r="H160" s="119">
        <v>0</v>
      </c>
      <c r="I160" s="121">
        <v>0</v>
      </c>
      <c r="J160" s="119">
        <v>0</v>
      </c>
      <c r="K160" s="122">
        <v>0</v>
      </c>
      <c r="L160" s="121">
        <v>0</v>
      </c>
      <c r="M160" s="119">
        <v>0</v>
      </c>
    </row>
    <row r="161" spans="1:13" s="68" customFormat="1" ht="12.75" customHeight="1">
      <c r="A161" s="105" t="s">
        <v>596</v>
      </c>
      <c r="B161" s="105" t="s">
        <v>597</v>
      </c>
      <c r="C161" s="119">
        <v>200</v>
      </c>
      <c r="D161" s="119">
        <v>0</v>
      </c>
      <c r="E161" s="119">
        <v>200</v>
      </c>
      <c r="F161" s="119">
        <v>0</v>
      </c>
      <c r="G161" s="119">
        <v>0</v>
      </c>
      <c r="H161" s="119">
        <v>0</v>
      </c>
      <c r="I161" s="121">
        <v>0</v>
      </c>
      <c r="J161" s="119">
        <v>0</v>
      </c>
      <c r="K161" s="122">
        <v>0</v>
      </c>
      <c r="L161" s="121">
        <v>0</v>
      </c>
      <c r="M161" s="119">
        <v>0</v>
      </c>
    </row>
    <row r="162" spans="1:13" s="68" customFormat="1" ht="12.75" customHeight="1">
      <c r="A162" s="105" t="s">
        <v>598</v>
      </c>
      <c r="B162" s="105" t="s">
        <v>599</v>
      </c>
      <c r="C162" s="119">
        <v>200</v>
      </c>
      <c r="D162" s="119">
        <v>0</v>
      </c>
      <c r="E162" s="119">
        <v>0</v>
      </c>
      <c r="F162" s="119">
        <v>0</v>
      </c>
      <c r="G162" s="119">
        <v>0</v>
      </c>
      <c r="H162" s="119">
        <v>0</v>
      </c>
      <c r="I162" s="121">
        <v>0</v>
      </c>
      <c r="J162" s="119">
        <v>0</v>
      </c>
      <c r="K162" s="122">
        <v>0</v>
      </c>
      <c r="L162" s="121">
        <v>0</v>
      </c>
      <c r="M162" s="119">
        <v>200</v>
      </c>
    </row>
    <row r="163" spans="1:13" s="68" customFormat="1" ht="12.75" customHeight="1">
      <c r="A163" s="105" t="s">
        <v>600</v>
      </c>
      <c r="B163" s="105" t="s">
        <v>601</v>
      </c>
      <c r="C163" s="119">
        <v>150</v>
      </c>
      <c r="D163" s="119">
        <v>0</v>
      </c>
      <c r="E163" s="119">
        <v>0</v>
      </c>
      <c r="F163" s="119">
        <v>0</v>
      </c>
      <c r="G163" s="119">
        <v>0</v>
      </c>
      <c r="H163" s="119">
        <v>0</v>
      </c>
      <c r="I163" s="121">
        <v>0</v>
      </c>
      <c r="J163" s="119">
        <v>0</v>
      </c>
      <c r="K163" s="122">
        <v>0</v>
      </c>
      <c r="L163" s="121">
        <v>0</v>
      </c>
      <c r="M163" s="119">
        <v>150</v>
      </c>
    </row>
    <row r="164" spans="1:13" s="68" customFormat="1" ht="12.75" customHeight="1">
      <c r="A164" s="105" t="s">
        <v>602</v>
      </c>
      <c r="B164" s="105" t="s">
        <v>603</v>
      </c>
      <c r="C164" s="119">
        <v>50</v>
      </c>
      <c r="D164" s="119">
        <v>0</v>
      </c>
      <c r="E164" s="119">
        <v>50</v>
      </c>
      <c r="F164" s="119">
        <v>0</v>
      </c>
      <c r="G164" s="119">
        <v>0</v>
      </c>
      <c r="H164" s="119">
        <v>0</v>
      </c>
      <c r="I164" s="121">
        <v>0</v>
      </c>
      <c r="J164" s="119">
        <v>0</v>
      </c>
      <c r="K164" s="122">
        <v>0</v>
      </c>
      <c r="L164" s="121">
        <v>0</v>
      </c>
      <c r="M164" s="119">
        <v>0</v>
      </c>
    </row>
    <row r="165" spans="1:13" s="68" customFormat="1" ht="12.75" customHeight="1">
      <c r="A165" s="105" t="s">
        <v>604</v>
      </c>
      <c r="B165" s="105" t="s">
        <v>605</v>
      </c>
      <c r="C165" s="119">
        <v>200</v>
      </c>
      <c r="D165" s="119">
        <v>0</v>
      </c>
      <c r="E165" s="119">
        <v>0</v>
      </c>
      <c r="F165" s="119">
        <v>0</v>
      </c>
      <c r="G165" s="119">
        <v>0</v>
      </c>
      <c r="H165" s="119">
        <v>0</v>
      </c>
      <c r="I165" s="121">
        <v>0</v>
      </c>
      <c r="J165" s="119">
        <v>0</v>
      </c>
      <c r="K165" s="122">
        <v>0</v>
      </c>
      <c r="L165" s="121">
        <v>0</v>
      </c>
      <c r="M165" s="119">
        <v>200</v>
      </c>
    </row>
    <row r="166" spans="1:13" s="68" customFormat="1" ht="12.75" customHeight="1">
      <c r="A166" s="105" t="s">
        <v>606</v>
      </c>
      <c r="B166" s="105" t="s">
        <v>607</v>
      </c>
      <c r="C166" s="119">
        <v>200</v>
      </c>
      <c r="D166" s="119">
        <v>0</v>
      </c>
      <c r="E166" s="119">
        <v>0</v>
      </c>
      <c r="F166" s="119">
        <v>200</v>
      </c>
      <c r="G166" s="119">
        <v>0</v>
      </c>
      <c r="H166" s="119">
        <v>0</v>
      </c>
      <c r="I166" s="121">
        <v>0</v>
      </c>
      <c r="J166" s="119">
        <v>0</v>
      </c>
      <c r="K166" s="122">
        <v>0</v>
      </c>
      <c r="L166" s="121">
        <v>0</v>
      </c>
      <c r="M166" s="119">
        <v>0</v>
      </c>
    </row>
    <row r="167" spans="1:13" s="68" customFormat="1" ht="12.75" customHeight="1">
      <c r="A167" s="105" t="s">
        <v>608</v>
      </c>
      <c r="B167" s="105" t="s">
        <v>609</v>
      </c>
      <c r="C167" s="119">
        <v>2700</v>
      </c>
      <c r="D167" s="119">
        <v>0</v>
      </c>
      <c r="E167" s="119">
        <v>0</v>
      </c>
      <c r="F167" s="119">
        <v>0</v>
      </c>
      <c r="G167" s="119">
        <v>0</v>
      </c>
      <c r="H167" s="119">
        <v>0</v>
      </c>
      <c r="I167" s="121">
        <v>2700</v>
      </c>
      <c r="J167" s="119">
        <v>0</v>
      </c>
      <c r="K167" s="122">
        <v>0</v>
      </c>
      <c r="L167" s="121">
        <v>0</v>
      </c>
      <c r="M167" s="119">
        <v>0</v>
      </c>
    </row>
    <row r="168" spans="1:13" s="68" customFormat="1" ht="12.75" customHeight="1">
      <c r="A168" s="105" t="s">
        <v>610</v>
      </c>
      <c r="B168" s="105" t="s">
        <v>611</v>
      </c>
      <c r="C168" s="119">
        <v>1251.33</v>
      </c>
      <c r="D168" s="119">
        <v>956.08</v>
      </c>
      <c r="E168" s="119">
        <v>228.47</v>
      </c>
      <c r="F168" s="119">
        <v>66.78</v>
      </c>
      <c r="G168" s="119">
        <v>0</v>
      </c>
      <c r="H168" s="119">
        <v>0</v>
      </c>
      <c r="I168" s="121">
        <v>0</v>
      </c>
      <c r="J168" s="119">
        <v>0</v>
      </c>
      <c r="K168" s="122">
        <v>0</v>
      </c>
      <c r="L168" s="121">
        <v>0</v>
      </c>
      <c r="M168" s="119">
        <v>0</v>
      </c>
    </row>
    <row r="169" spans="1:13" s="68" customFormat="1" ht="12.75" customHeight="1">
      <c r="A169" s="105" t="s">
        <v>612</v>
      </c>
      <c r="B169" s="105" t="s">
        <v>613</v>
      </c>
      <c r="C169" s="119">
        <v>1250</v>
      </c>
      <c r="D169" s="119">
        <v>0</v>
      </c>
      <c r="E169" s="119">
        <v>1250</v>
      </c>
      <c r="F169" s="119">
        <v>0</v>
      </c>
      <c r="G169" s="119">
        <v>0</v>
      </c>
      <c r="H169" s="119">
        <v>0</v>
      </c>
      <c r="I169" s="121">
        <v>0</v>
      </c>
      <c r="J169" s="119">
        <v>0</v>
      </c>
      <c r="K169" s="122">
        <v>0</v>
      </c>
      <c r="L169" s="121">
        <v>0</v>
      </c>
      <c r="M169" s="119">
        <v>0</v>
      </c>
    </row>
    <row r="170" spans="1:13" s="68" customFormat="1" ht="12.75" customHeight="1">
      <c r="A170" s="105" t="s">
        <v>614</v>
      </c>
      <c r="B170" s="105" t="s">
        <v>615</v>
      </c>
      <c r="C170" s="119">
        <v>700</v>
      </c>
      <c r="D170" s="119">
        <v>0</v>
      </c>
      <c r="E170" s="119">
        <v>700</v>
      </c>
      <c r="F170" s="119">
        <v>0</v>
      </c>
      <c r="G170" s="119">
        <v>0</v>
      </c>
      <c r="H170" s="119">
        <v>0</v>
      </c>
      <c r="I170" s="121">
        <v>0</v>
      </c>
      <c r="J170" s="119">
        <v>0</v>
      </c>
      <c r="K170" s="122">
        <v>0</v>
      </c>
      <c r="L170" s="121">
        <v>0</v>
      </c>
      <c r="M170" s="119">
        <v>0</v>
      </c>
    </row>
    <row r="171" spans="1:13" s="68" customFormat="1" ht="12.75" customHeight="1">
      <c r="A171" s="105" t="s">
        <v>616</v>
      </c>
      <c r="B171" s="105" t="s">
        <v>617</v>
      </c>
      <c r="C171" s="119">
        <v>200</v>
      </c>
      <c r="D171" s="119">
        <v>0</v>
      </c>
      <c r="E171" s="119">
        <v>200</v>
      </c>
      <c r="F171" s="119">
        <v>0</v>
      </c>
      <c r="G171" s="119">
        <v>0</v>
      </c>
      <c r="H171" s="119">
        <v>0</v>
      </c>
      <c r="I171" s="121">
        <v>0</v>
      </c>
      <c r="J171" s="119">
        <v>0</v>
      </c>
      <c r="K171" s="122">
        <v>0</v>
      </c>
      <c r="L171" s="121">
        <v>0</v>
      </c>
      <c r="M171" s="119">
        <v>0</v>
      </c>
    </row>
    <row r="172" spans="1:13" s="68" customFormat="1" ht="12.75" customHeight="1">
      <c r="A172" s="105" t="s">
        <v>618</v>
      </c>
      <c r="B172" s="105" t="s">
        <v>619</v>
      </c>
      <c r="C172" s="119">
        <v>1300</v>
      </c>
      <c r="D172" s="119">
        <v>0</v>
      </c>
      <c r="E172" s="119">
        <v>1300</v>
      </c>
      <c r="F172" s="119">
        <v>0</v>
      </c>
      <c r="G172" s="119">
        <v>0</v>
      </c>
      <c r="H172" s="119">
        <v>0</v>
      </c>
      <c r="I172" s="121">
        <v>0</v>
      </c>
      <c r="J172" s="119">
        <v>0</v>
      </c>
      <c r="K172" s="122">
        <v>0</v>
      </c>
      <c r="L172" s="121">
        <v>0</v>
      </c>
      <c r="M172" s="119">
        <v>0</v>
      </c>
    </row>
    <row r="173" spans="1:13" s="68" customFormat="1" ht="12.75" customHeight="1">
      <c r="A173" s="105" t="s">
        <v>620</v>
      </c>
      <c r="B173" s="105" t="s">
        <v>621</v>
      </c>
      <c r="C173" s="119">
        <v>1013.3</v>
      </c>
      <c r="D173" s="119">
        <v>302.38</v>
      </c>
      <c r="E173" s="119">
        <v>567.23</v>
      </c>
      <c r="F173" s="119">
        <v>3.67</v>
      </c>
      <c r="G173" s="119">
        <v>0</v>
      </c>
      <c r="H173" s="119">
        <v>0</v>
      </c>
      <c r="I173" s="121">
        <v>53.02</v>
      </c>
      <c r="J173" s="119">
        <v>0</v>
      </c>
      <c r="K173" s="122">
        <v>0</v>
      </c>
      <c r="L173" s="121">
        <v>0</v>
      </c>
      <c r="M173" s="119">
        <v>87</v>
      </c>
    </row>
    <row r="174" spans="1:13" s="68" customFormat="1" ht="12.75" customHeight="1">
      <c r="A174" s="105" t="s">
        <v>622</v>
      </c>
      <c r="B174" s="105" t="s">
        <v>623</v>
      </c>
      <c r="C174" s="119">
        <v>3800</v>
      </c>
      <c r="D174" s="119">
        <v>0</v>
      </c>
      <c r="E174" s="119">
        <v>0</v>
      </c>
      <c r="F174" s="119">
        <v>0</v>
      </c>
      <c r="G174" s="119">
        <v>0</v>
      </c>
      <c r="H174" s="119">
        <v>0</v>
      </c>
      <c r="I174" s="121">
        <v>3800</v>
      </c>
      <c r="J174" s="119">
        <v>0</v>
      </c>
      <c r="K174" s="122">
        <v>0</v>
      </c>
      <c r="L174" s="121">
        <v>0</v>
      </c>
      <c r="M174" s="119">
        <v>0</v>
      </c>
    </row>
    <row r="175" spans="1:13" s="68" customFormat="1" ht="12.75" customHeight="1">
      <c r="A175" s="105" t="s">
        <v>624</v>
      </c>
      <c r="B175" s="105" t="s">
        <v>625</v>
      </c>
      <c r="C175" s="119">
        <v>200</v>
      </c>
      <c r="D175" s="119">
        <v>0</v>
      </c>
      <c r="E175" s="119">
        <v>0</v>
      </c>
      <c r="F175" s="119">
        <v>0</v>
      </c>
      <c r="G175" s="119">
        <v>0</v>
      </c>
      <c r="H175" s="119">
        <v>0</v>
      </c>
      <c r="I175" s="121">
        <v>200</v>
      </c>
      <c r="J175" s="119">
        <v>0</v>
      </c>
      <c r="K175" s="122">
        <v>0</v>
      </c>
      <c r="L175" s="121">
        <v>0</v>
      </c>
      <c r="M175" s="119">
        <v>0</v>
      </c>
    </row>
    <row r="176" spans="1:13" s="68" customFormat="1" ht="12.75" customHeight="1">
      <c r="A176" s="105" t="s">
        <v>626</v>
      </c>
      <c r="B176" s="105" t="s">
        <v>627</v>
      </c>
      <c r="C176" s="119">
        <v>800</v>
      </c>
      <c r="D176" s="119">
        <v>0</v>
      </c>
      <c r="E176" s="119">
        <v>0</v>
      </c>
      <c r="F176" s="119">
        <v>0</v>
      </c>
      <c r="G176" s="119">
        <v>0</v>
      </c>
      <c r="H176" s="119">
        <v>0</v>
      </c>
      <c r="I176" s="121">
        <v>800</v>
      </c>
      <c r="J176" s="119">
        <v>0</v>
      </c>
      <c r="K176" s="122">
        <v>0</v>
      </c>
      <c r="L176" s="121">
        <v>0</v>
      </c>
      <c r="M176" s="119">
        <v>0</v>
      </c>
    </row>
    <row r="177" spans="1:13" s="68" customFormat="1" ht="12.75" customHeight="1">
      <c r="A177" s="105" t="s">
        <v>628</v>
      </c>
      <c r="B177" s="105" t="s">
        <v>629</v>
      </c>
      <c r="C177" s="119">
        <v>200</v>
      </c>
      <c r="D177" s="119">
        <v>0</v>
      </c>
      <c r="E177" s="119">
        <v>200</v>
      </c>
      <c r="F177" s="119">
        <v>0</v>
      </c>
      <c r="G177" s="119">
        <v>0</v>
      </c>
      <c r="H177" s="119">
        <v>0</v>
      </c>
      <c r="I177" s="121">
        <v>0</v>
      </c>
      <c r="J177" s="119">
        <v>0</v>
      </c>
      <c r="K177" s="122">
        <v>0</v>
      </c>
      <c r="L177" s="121">
        <v>0</v>
      </c>
      <c r="M177" s="119">
        <v>0</v>
      </c>
    </row>
    <row r="178" spans="1:13" s="68" customFormat="1" ht="12.75" customHeight="1">
      <c r="A178" s="105" t="s">
        <v>630</v>
      </c>
      <c r="B178" s="105" t="s">
        <v>631</v>
      </c>
      <c r="C178" s="119">
        <v>1900</v>
      </c>
      <c r="D178" s="119">
        <v>0</v>
      </c>
      <c r="E178" s="119">
        <v>0</v>
      </c>
      <c r="F178" s="119">
        <v>0</v>
      </c>
      <c r="G178" s="119">
        <v>0</v>
      </c>
      <c r="H178" s="119">
        <v>0</v>
      </c>
      <c r="I178" s="121">
        <v>1900</v>
      </c>
      <c r="J178" s="119">
        <v>0</v>
      </c>
      <c r="K178" s="122">
        <v>0</v>
      </c>
      <c r="L178" s="121">
        <v>0</v>
      </c>
      <c r="M178" s="119">
        <v>0</v>
      </c>
    </row>
    <row r="179" spans="1:13" s="68" customFormat="1" ht="12.75" customHeight="1">
      <c r="A179" s="105" t="s">
        <v>632</v>
      </c>
      <c r="B179" s="105" t="s">
        <v>633</v>
      </c>
      <c r="C179" s="119">
        <v>1300</v>
      </c>
      <c r="D179" s="119">
        <v>0</v>
      </c>
      <c r="E179" s="119">
        <v>0</v>
      </c>
      <c r="F179" s="119">
        <v>0</v>
      </c>
      <c r="G179" s="119">
        <v>0</v>
      </c>
      <c r="H179" s="119">
        <v>0</v>
      </c>
      <c r="I179" s="121">
        <v>1300</v>
      </c>
      <c r="J179" s="119">
        <v>0</v>
      </c>
      <c r="K179" s="122">
        <v>0</v>
      </c>
      <c r="L179" s="121">
        <v>0</v>
      </c>
      <c r="M179" s="119">
        <v>0</v>
      </c>
    </row>
    <row r="180" spans="1:13" s="68" customFormat="1" ht="12.75" customHeight="1">
      <c r="A180" s="105" t="s">
        <v>634</v>
      </c>
      <c r="B180" s="105" t="s">
        <v>635</v>
      </c>
      <c r="C180" s="119">
        <v>300</v>
      </c>
      <c r="D180" s="119">
        <v>0</v>
      </c>
      <c r="E180" s="119">
        <v>300</v>
      </c>
      <c r="F180" s="119">
        <v>0</v>
      </c>
      <c r="G180" s="119">
        <v>0</v>
      </c>
      <c r="H180" s="119">
        <v>0</v>
      </c>
      <c r="I180" s="121">
        <v>0</v>
      </c>
      <c r="J180" s="119">
        <v>0</v>
      </c>
      <c r="K180" s="122">
        <v>0</v>
      </c>
      <c r="L180" s="121">
        <v>0</v>
      </c>
      <c r="M180" s="119">
        <v>0</v>
      </c>
    </row>
    <row r="181" spans="1:13" s="68" customFormat="1" ht="12.75" customHeight="1">
      <c r="A181" s="105" t="s">
        <v>636</v>
      </c>
      <c r="B181" s="105" t="s">
        <v>637</v>
      </c>
      <c r="C181" s="119">
        <v>2120</v>
      </c>
      <c r="D181" s="119">
        <v>0</v>
      </c>
      <c r="E181" s="119">
        <v>2100</v>
      </c>
      <c r="F181" s="119">
        <v>0</v>
      </c>
      <c r="G181" s="119">
        <v>0</v>
      </c>
      <c r="H181" s="119">
        <v>0</v>
      </c>
      <c r="I181" s="121">
        <v>0</v>
      </c>
      <c r="J181" s="119">
        <v>0</v>
      </c>
      <c r="K181" s="122">
        <v>0</v>
      </c>
      <c r="L181" s="121">
        <v>0</v>
      </c>
      <c r="M181" s="119">
        <v>20</v>
      </c>
    </row>
    <row r="182" spans="1:13" s="68" customFormat="1" ht="12.75" customHeight="1">
      <c r="A182" s="105" t="s">
        <v>638</v>
      </c>
      <c r="B182" s="105" t="s">
        <v>639</v>
      </c>
      <c r="C182" s="119">
        <v>280</v>
      </c>
      <c r="D182" s="119">
        <v>0</v>
      </c>
      <c r="E182" s="119">
        <v>280</v>
      </c>
      <c r="F182" s="119">
        <v>0</v>
      </c>
      <c r="G182" s="119">
        <v>0</v>
      </c>
      <c r="H182" s="119">
        <v>0</v>
      </c>
      <c r="I182" s="121">
        <v>0</v>
      </c>
      <c r="J182" s="119">
        <v>0</v>
      </c>
      <c r="K182" s="122">
        <v>0</v>
      </c>
      <c r="L182" s="121">
        <v>0</v>
      </c>
      <c r="M182" s="119">
        <v>0</v>
      </c>
    </row>
    <row r="183" spans="1:13" s="68" customFormat="1" ht="12.75" customHeight="1">
      <c r="A183" s="105" t="s">
        <v>640</v>
      </c>
      <c r="B183" s="105" t="s">
        <v>641</v>
      </c>
      <c r="C183" s="119">
        <v>1580</v>
      </c>
      <c r="D183" s="119">
        <v>0</v>
      </c>
      <c r="E183" s="119">
        <v>580</v>
      </c>
      <c r="F183" s="119">
        <v>0</v>
      </c>
      <c r="G183" s="119">
        <v>0</v>
      </c>
      <c r="H183" s="119">
        <v>0</v>
      </c>
      <c r="I183" s="121">
        <v>1000</v>
      </c>
      <c r="J183" s="119">
        <v>0</v>
      </c>
      <c r="K183" s="122">
        <v>0</v>
      </c>
      <c r="L183" s="121">
        <v>0</v>
      </c>
      <c r="M183" s="119">
        <v>0</v>
      </c>
    </row>
    <row r="184" spans="1:13" s="68" customFormat="1" ht="12.75" customHeight="1">
      <c r="A184" s="105" t="s">
        <v>642</v>
      </c>
      <c r="B184" s="105" t="s">
        <v>86</v>
      </c>
      <c r="C184" s="119">
        <v>5950.97</v>
      </c>
      <c r="D184" s="119">
        <v>524.84</v>
      </c>
      <c r="E184" s="119">
        <v>361.71</v>
      </c>
      <c r="F184" s="119">
        <v>12.42</v>
      </c>
      <c r="G184" s="119">
        <v>0</v>
      </c>
      <c r="H184" s="119">
        <v>0</v>
      </c>
      <c r="I184" s="121">
        <v>5052</v>
      </c>
      <c r="J184" s="119">
        <v>0</v>
      </c>
      <c r="K184" s="122">
        <v>0</v>
      </c>
      <c r="L184" s="121">
        <v>0</v>
      </c>
      <c r="M184" s="119">
        <v>0</v>
      </c>
    </row>
    <row r="185" spans="1:13" s="68" customFormat="1" ht="12.75" customHeight="1">
      <c r="A185" s="105" t="s">
        <v>643</v>
      </c>
      <c r="B185" s="105" t="s">
        <v>644</v>
      </c>
      <c r="C185" s="119">
        <v>614.82</v>
      </c>
      <c r="D185" s="119">
        <v>466.57</v>
      </c>
      <c r="E185" s="119">
        <v>138.03</v>
      </c>
      <c r="F185" s="119">
        <v>8.22</v>
      </c>
      <c r="G185" s="119">
        <v>0</v>
      </c>
      <c r="H185" s="119">
        <v>0</v>
      </c>
      <c r="I185" s="121">
        <v>2</v>
      </c>
      <c r="J185" s="119">
        <v>0</v>
      </c>
      <c r="K185" s="122">
        <v>0</v>
      </c>
      <c r="L185" s="121">
        <v>0</v>
      </c>
      <c r="M185" s="119">
        <v>0</v>
      </c>
    </row>
    <row r="186" spans="1:13" s="68" customFormat="1" ht="12.75" customHeight="1">
      <c r="A186" s="105" t="s">
        <v>645</v>
      </c>
      <c r="B186" s="105" t="s">
        <v>646</v>
      </c>
      <c r="C186" s="119">
        <v>3800</v>
      </c>
      <c r="D186" s="119">
        <v>0</v>
      </c>
      <c r="E186" s="119">
        <v>0</v>
      </c>
      <c r="F186" s="119">
        <v>0</v>
      </c>
      <c r="G186" s="119">
        <v>0</v>
      </c>
      <c r="H186" s="119">
        <v>0</v>
      </c>
      <c r="I186" s="121">
        <v>3800</v>
      </c>
      <c r="J186" s="119">
        <v>0</v>
      </c>
      <c r="K186" s="122">
        <v>0</v>
      </c>
      <c r="L186" s="121">
        <v>0</v>
      </c>
      <c r="M186" s="119">
        <v>0</v>
      </c>
    </row>
    <row r="187" spans="1:13" s="68" customFormat="1" ht="12.75" customHeight="1">
      <c r="A187" s="105" t="s">
        <v>647</v>
      </c>
      <c r="B187" s="105" t="s">
        <v>648</v>
      </c>
      <c r="C187" s="119">
        <v>350.85</v>
      </c>
      <c r="D187" s="119">
        <v>9.17</v>
      </c>
      <c r="E187" s="119">
        <v>0.91</v>
      </c>
      <c r="F187" s="119">
        <v>0.77</v>
      </c>
      <c r="G187" s="119">
        <v>0</v>
      </c>
      <c r="H187" s="119">
        <v>0</v>
      </c>
      <c r="I187" s="121">
        <v>340</v>
      </c>
      <c r="J187" s="119">
        <v>0</v>
      </c>
      <c r="K187" s="122">
        <v>0</v>
      </c>
      <c r="L187" s="121">
        <v>0</v>
      </c>
      <c r="M187" s="119">
        <v>0</v>
      </c>
    </row>
    <row r="188" spans="1:13" s="68" customFormat="1" ht="12.75" customHeight="1">
      <c r="A188" s="105" t="s">
        <v>649</v>
      </c>
      <c r="B188" s="105" t="s">
        <v>650</v>
      </c>
      <c r="C188" s="119">
        <v>265.3</v>
      </c>
      <c r="D188" s="119">
        <v>49.1</v>
      </c>
      <c r="E188" s="119">
        <v>202.77</v>
      </c>
      <c r="F188" s="119">
        <v>3.43</v>
      </c>
      <c r="G188" s="119">
        <v>0</v>
      </c>
      <c r="H188" s="119">
        <v>0</v>
      </c>
      <c r="I188" s="121">
        <v>10</v>
      </c>
      <c r="J188" s="119">
        <v>0</v>
      </c>
      <c r="K188" s="122">
        <v>0</v>
      </c>
      <c r="L188" s="121">
        <v>0</v>
      </c>
      <c r="M188" s="119">
        <v>0</v>
      </c>
    </row>
    <row r="189" spans="1:13" s="68" customFormat="1" ht="12.75" customHeight="1">
      <c r="A189" s="105" t="s">
        <v>651</v>
      </c>
      <c r="B189" s="105" t="s">
        <v>652</v>
      </c>
      <c r="C189" s="119">
        <v>600</v>
      </c>
      <c r="D189" s="119">
        <v>0</v>
      </c>
      <c r="E189" s="119">
        <v>0</v>
      </c>
      <c r="F189" s="119">
        <v>0</v>
      </c>
      <c r="G189" s="119">
        <v>0</v>
      </c>
      <c r="H189" s="119">
        <v>0</v>
      </c>
      <c r="I189" s="121">
        <v>600</v>
      </c>
      <c r="J189" s="119">
        <v>0</v>
      </c>
      <c r="K189" s="122">
        <v>0</v>
      </c>
      <c r="L189" s="121">
        <v>0</v>
      </c>
      <c r="M189" s="119">
        <v>0</v>
      </c>
    </row>
    <row r="190" spans="1:13" s="68" customFormat="1" ht="12.75" customHeight="1">
      <c r="A190" s="105" t="s">
        <v>653</v>
      </c>
      <c r="B190" s="105" t="s">
        <v>654</v>
      </c>
      <c r="C190" s="119">
        <v>300</v>
      </c>
      <c r="D190" s="119">
        <v>0</v>
      </c>
      <c r="E190" s="119">
        <v>0</v>
      </c>
      <c r="F190" s="119">
        <v>0</v>
      </c>
      <c r="G190" s="119">
        <v>0</v>
      </c>
      <c r="H190" s="119">
        <v>0</v>
      </c>
      <c r="I190" s="121">
        <v>300</v>
      </c>
      <c r="J190" s="119">
        <v>0</v>
      </c>
      <c r="K190" s="122">
        <v>0</v>
      </c>
      <c r="L190" s="121">
        <v>0</v>
      </c>
      <c r="M190" s="119">
        <v>0</v>
      </c>
    </row>
    <row r="191" spans="1:13" s="68" customFormat="1" ht="12.75" customHeight="1">
      <c r="A191" s="105" t="s">
        <v>655</v>
      </c>
      <c r="B191" s="105" t="s">
        <v>656</v>
      </c>
      <c r="C191" s="119">
        <v>20</v>
      </c>
      <c r="D191" s="119">
        <v>0</v>
      </c>
      <c r="E191" s="119">
        <v>20</v>
      </c>
      <c r="F191" s="119">
        <v>0</v>
      </c>
      <c r="G191" s="119">
        <v>0</v>
      </c>
      <c r="H191" s="119">
        <v>0</v>
      </c>
      <c r="I191" s="121">
        <v>0</v>
      </c>
      <c r="J191" s="119">
        <v>0</v>
      </c>
      <c r="K191" s="122">
        <v>0</v>
      </c>
      <c r="L191" s="121">
        <v>0</v>
      </c>
      <c r="M191" s="119">
        <v>0</v>
      </c>
    </row>
    <row r="192" spans="1:13" s="68" customFormat="1" ht="12.75" customHeight="1">
      <c r="A192" s="105" t="s">
        <v>657</v>
      </c>
      <c r="B192" s="105" t="s">
        <v>658</v>
      </c>
      <c r="C192" s="119">
        <v>533.78</v>
      </c>
      <c r="D192" s="119">
        <v>115.68</v>
      </c>
      <c r="E192" s="119">
        <v>218.1</v>
      </c>
      <c r="F192" s="119">
        <v>0</v>
      </c>
      <c r="G192" s="119">
        <v>0</v>
      </c>
      <c r="H192" s="119">
        <v>0</v>
      </c>
      <c r="I192" s="121">
        <v>0</v>
      </c>
      <c r="J192" s="119">
        <v>0</v>
      </c>
      <c r="K192" s="122">
        <v>200</v>
      </c>
      <c r="L192" s="121">
        <v>0</v>
      </c>
      <c r="M192" s="119">
        <v>0</v>
      </c>
    </row>
    <row r="193" spans="1:13" s="68" customFormat="1" ht="12.75" customHeight="1">
      <c r="A193" s="105" t="s">
        <v>659</v>
      </c>
      <c r="B193" s="105" t="s">
        <v>660</v>
      </c>
      <c r="C193" s="119">
        <v>133.78</v>
      </c>
      <c r="D193" s="119">
        <v>115.68</v>
      </c>
      <c r="E193" s="119">
        <v>18.1</v>
      </c>
      <c r="F193" s="119">
        <v>0</v>
      </c>
      <c r="G193" s="119">
        <v>0</v>
      </c>
      <c r="H193" s="119">
        <v>0</v>
      </c>
      <c r="I193" s="121">
        <v>0</v>
      </c>
      <c r="J193" s="119">
        <v>0</v>
      </c>
      <c r="K193" s="122">
        <v>0</v>
      </c>
      <c r="L193" s="121">
        <v>0</v>
      </c>
      <c r="M193" s="119">
        <v>0</v>
      </c>
    </row>
    <row r="194" spans="1:13" s="68" customFormat="1" ht="12.75" customHeight="1">
      <c r="A194" s="105" t="s">
        <v>661</v>
      </c>
      <c r="B194" s="105" t="s">
        <v>662</v>
      </c>
      <c r="C194" s="119">
        <v>150</v>
      </c>
      <c r="D194" s="119">
        <v>0</v>
      </c>
      <c r="E194" s="119">
        <v>0</v>
      </c>
      <c r="F194" s="119">
        <v>0</v>
      </c>
      <c r="G194" s="119">
        <v>0</v>
      </c>
      <c r="H194" s="119">
        <v>0</v>
      </c>
      <c r="I194" s="121">
        <v>0</v>
      </c>
      <c r="J194" s="119">
        <v>0</v>
      </c>
      <c r="K194" s="122">
        <v>150</v>
      </c>
      <c r="L194" s="121">
        <v>0</v>
      </c>
      <c r="M194" s="119">
        <v>0</v>
      </c>
    </row>
    <row r="195" spans="1:13" s="68" customFormat="1" ht="12.75" customHeight="1">
      <c r="A195" s="105" t="s">
        <v>663</v>
      </c>
      <c r="B195" s="105" t="s">
        <v>664</v>
      </c>
      <c r="C195" s="119">
        <v>250</v>
      </c>
      <c r="D195" s="119">
        <v>0</v>
      </c>
      <c r="E195" s="119">
        <v>200</v>
      </c>
      <c r="F195" s="119">
        <v>0</v>
      </c>
      <c r="G195" s="119">
        <v>0</v>
      </c>
      <c r="H195" s="119">
        <v>0</v>
      </c>
      <c r="I195" s="121">
        <v>0</v>
      </c>
      <c r="J195" s="119">
        <v>0</v>
      </c>
      <c r="K195" s="122">
        <v>50</v>
      </c>
      <c r="L195" s="121">
        <v>0</v>
      </c>
      <c r="M195" s="119">
        <v>0</v>
      </c>
    </row>
    <row r="196" spans="1:13" s="68" customFormat="1" ht="12.75" customHeight="1">
      <c r="A196" s="105" t="s">
        <v>665</v>
      </c>
      <c r="B196" s="105" t="s">
        <v>88</v>
      </c>
      <c r="C196" s="119">
        <v>2168.87</v>
      </c>
      <c r="D196" s="119">
        <v>115.29</v>
      </c>
      <c r="E196" s="119">
        <v>32.4</v>
      </c>
      <c r="F196" s="119">
        <v>16.79</v>
      </c>
      <c r="G196" s="119">
        <v>0</v>
      </c>
      <c r="H196" s="119">
        <v>0</v>
      </c>
      <c r="I196" s="121">
        <v>1.39</v>
      </c>
      <c r="J196" s="119">
        <v>0</v>
      </c>
      <c r="K196" s="122">
        <v>3</v>
      </c>
      <c r="L196" s="121">
        <v>0</v>
      </c>
      <c r="M196" s="119">
        <v>2000</v>
      </c>
    </row>
    <row r="197" spans="1:13" s="68" customFormat="1" ht="12.75" customHeight="1">
      <c r="A197" s="105" t="s">
        <v>666</v>
      </c>
      <c r="B197" s="105" t="s">
        <v>667</v>
      </c>
      <c r="C197" s="119">
        <v>168.87</v>
      </c>
      <c r="D197" s="119">
        <v>115.29</v>
      </c>
      <c r="E197" s="119">
        <v>32.4</v>
      </c>
      <c r="F197" s="119">
        <v>16.79</v>
      </c>
      <c r="G197" s="119">
        <v>0</v>
      </c>
      <c r="H197" s="119">
        <v>0</v>
      </c>
      <c r="I197" s="121">
        <v>1.39</v>
      </c>
      <c r="J197" s="119">
        <v>0</v>
      </c>
      <c r="K197" s="122">
        <v>3</v>
      </c>
      <c r="L197" s="121">
        <v>0</v>
      </c>
      <c r="M197" s="119">
        <v>0</v>
      </c>
    </row>
    <row r="198" spans="1:13" s="68" customFormat="1" ht="12.75" customHeight="1">
      <c r="A198" s="105" t="s">
        <v>668</v>
      </c>
      <c r="B198" s="105" t="s">
        <v>669</v>
      </c>
      <c r="C198" s="119">
        <v>2000</v>
      </c>
      <c r="D198" s="119">
        <v>0</v>
      </c>
      <c r="E198" s="119">
        <v>0</v>
      </c>
      <c r="F198" s="119">
        <v>0</v>
      </c>
      <c r="G198" s="119">
        <v>0</v>
      </c>
      <c r="H198" s="119">
        <v>0</v>
      </c>
      <c r="I198" s="121">
        <v>0</v>
      </c>
      <c r="J198" s="119">
        <v>0</v>
      </c>
      <c r="K198" s="122">
        <v>0</v>
      </c>
      <c r="L198" s="121">
        <v>0</v>
      </c>
      <c r="M198" s="119">
        <v>2000</v>
      </c>
    </row>
    <row r="199" spans="1:13" s="68" customFormat="1" ht="12.75" customHeight="1">
      <c r="A199" s="105" t="s">
        <v>670</v>
      </c>
      <c r="B199" s="105" t="s">
        <v>89</v>
      </c>
      <c r="C199" s="119">
        <v>6742.88</v>
      </c>
      <c r="D199" s="119">
        <v>551.73</v>
      </c>
      <c r="E199" s="119">
        <v>188.7</v>
      </c>
      <c r="F199" s="119">
        <v>2.45</v>
      </c>
      <c r="G199" s="119">
        <v>0</v>
      </c>
      <c r="H199" s="119">
        <v>0</v>
      </c>
      <c r="I199" s="121">
        <v>0</v>
      </c>
      <c r="J199" s="119">
        <v>0</v>
      </c>
      <c r="K199" s="122">
        <v>0</v>
      </c>
      <c r="L199" s="121">
        <v>0</v>
      </c>
      <c r="M199" s="119">
        <v>6000</v>
      </c>
    </row>
    <row r="200" spans="1:13" s="68" customFormat="1" ht="12.75" customHeight="1">
      <c r="A200" s="105" t="s">
        <v>671</v>
      </c>
      <c r="B200" s="105" t="s">
        <v>672</v>
      </c>
      <c r="C200" s="119">
        <v>252.02</v>
      </c>
      <c r="D200" s="119">
        <v>139.08</v>
      </c>
      <c r="E200" s="119">
        <v>110.97</v>
      </c>
      <c r="F200" s="119">
        <v>1.97</v>
      </c>
      <c r="G200" s="119">
        <v>0</v>
      </c>
      <c r="H200" s="119">
        <v>0</v>
      </c>
      <c r="I200" s="121">
        <v>0</v>
      </c>
      <c r="J200" s="119">
        <v>0</v>
      </c>
      <c r="K200" s="122">
        <v>0</v>
      </c>
      <c r="L200" s="121">
        <v>0</v>
      </c>
      <c r="M200" s="119">
        <v>0</v>
      </c>
    </row>
    <row r="201" spans="1:13" s="68" customFormat="1" ht="12.75" customHeight="1">
      <c r="A201" s="105" t="s">
        <v>673</v>
      </c>
      <c r="B201" s="105" t="s">
        <v>674</v>
      </c>
      <c r="C201" s="119">
        <v>292.1</v>
      </c>
      <c r="D201" s="119">
        <v>266.57</v>
      </c>
      <c r="E201" s="119">
        <v>25.05</v>
      </c>
      <c r="F201" s="119">
        <v>0.48</v>
      </c>
      <c r="G201" s="119">
        <v>0</v>
      </c>
      <c r="H201" s="119">
        <v>0</v>
      </c>
      <c r="I201" s="121">
        <v>0</v>
      </c>
      <c r="J201" s="119">
        <v>0</v>
      </c>
      <c r="K201" s="122">
        <v>0</v>
      </c>
      <c r="L201" s="121">
        <v>0</v>
      </c>
      <c r="M201" s="119">
        <v>0</v>
      </c>
    </row>
    <row r="202" spans="1:13" s="68" customFormat="1" ht="12.75" customHeight="1">
      <c r="A202" s="105" t="s">
        <v>675</v>
      </c>
      <c r="B202" s="105" t="s">
        <v>676</v>
      </c>
      <c r="C202" s="119">
        <v>6115.76</v>
      </c>
      <c r="D202" s="119">
        <v>103.08</v>
      </c>
      <c r="E202" s="119">
        <v>12.68</v>
      </c>
      <c r="F202" s="119">
        <v>0</v>
      </c>
      <c r="G202" s="119">
        <v>0</v>
      </c>
      <c r="H202" s="119">
        <v>0</v>
      </c>
      <c r="I202" s="121">
        <v>0</v>
      </c>
      <c r="J202" s="119">
        <v>0</v>
      </c>
      <c r="K202" s="122">
        <v>0</v>
      </c>
      <c r="L202" s="121">
        <v>0</v>
      </c>
      <c r="M202" s="119">
        <v>6000</v>
      </c>
    </row>
    <row r="203" spans="1:13" s="68" customFormat="1" ht="12.75" customHeight="1">
      <c r="A203" s="105" t="s">
        <v>677</v>
      </c>
      <c r="B203" s="105" t="s">
        <v>678</v>
      </c>
      <c r="C203" s="119">
        <v>43</v>
      </c>
      <c r="D203" s="119">
        <v>43</v>
      </c>
      <c r="E203" s="119">
        <v>0</v>
      </c>
      <c r="F203" s="119">
        <v>0</v>
      </c>
      <c r="G203" s="119">
        <v>0</v>
      </c>
      <c r="H203" s="119">
        <v>0</v>
      </c>
      <c r="I203" s="121">
        <v>0</v>
      </c>
      <c r="J203" s="119">
        <v>0</v>
      </c>
      <c r="K203" s="122">
        <v>0</v>
      </c>
      <c r="L203" s="121">
        <v>0</v>
      </c>
      <c r="M203" s="119">
        <v>0</v>
      </c>
    </row>
    <row r="204" spans="1:13" s="68" customFormat="1" ht="12.75" customHeight="1">
      <c r="A204" s="105" t="s">
        <v>679</v>
      </c>
      <c r="B204" s="105" t="s">
        <v>680</v>
      </c>
      <c r="C204" s="119">
        <v>40</v>
      </c>
      <c r="D204" s="119">
        <v>0</v>
      </c>
      <c r="E204" s="119">
        <v>40</v>
      </c>
      <c r="F204" s="119">
        <v>0</v>
      </c>
      <c r="G204" s="119">
        <v>0</v>
      </c>
      <c r="H204" s="119">
        <v>0</v>
      </c>
      <c r="I204" s="121">
        <v>0</v>
      </c>
      <c r="J204" s="119">
        <v>0</v>
      </c>
      <c r="K204" s="122">
        <v>0</v>
      </c>
      <c r="L204" s="121">
        <v>0</v>
      </c>
      <c r="M204" s="119">
        <v>0</v>
      </c>
    </row>
    <row r="205" spans="1:13" s="68" customFormat="1" ht="12.75" customHeight="1">
      <c r="A205" s="105" t="s">
        <v>681</v>
      </c>
      <c r="B205" s="105" t="s">
        <v>90</v>
      </c>
      <c r="C205" s="119">
        <v>650</v>
      </c>
      <c r="D205" s="119">
        <v>0</v>
      </c>
      <c r="E205" s="119">
        <v>0</v>
      </c>
      <c r="F205" s="119">
        <v>0</v>
      </c>
      <c r="G205" s="119">
        <v>0</v>
      </c>
      <c r="H205" s="119">
        <v>0</v>
      </c>
      <c r="I205" s="121">
        <v>0</v>
      </c>
      <c r="J205" s="119">
        <v>0</v>
      </c>
      <c r="K205" s="122">
        <v>0</v>
      </c>
      <c r="L205" s="121">
        <v>0</v>
      </c>
      <c r="M205" s="119">
        <v>650</v>
      </c>
    </row>
    <row r="206" spans="1:13" s="68" customFormat="1" ht="12.75" customHeight="1">
      <c r="A206" s="105" t="s">
        <v>682</v>
      </c>
      <c r="B206" s="105" t="s">
        <v>683</v>
      </c>
      <c r="C206" s="119">
        <v>650</v>
      </c>
      <c r="D206" s="119">
        <v>0</v>
      </c>
      <c r="E206" s="119">
        <v>0</v>
      </c>
      <c r="F206" s="119">
        <v>0</v>
      </c>
      <c r="G206" s="119">
        <v>0</v>
      </c>
      <c r="H206" s="119">
        <v>0</v>
      </c>
      <c r="I206" s="121">
        <v>0</v>
      </c>
      <c r="J206" s="119">
        <v>0</v>
      </c>
      <c r="K206" s="122">
        <v>0</v>
      </c>
      <c r="L206" s="121">
        <v>0</v>
      </c>
      <c r="M206" s="119">
        <v>650</v>
      </c>
    </row>
    <row r="207" spans="1:13" s="68" customFormat="1" ht="12.75" customHeight="1">
      <c r="A207" s="105" t="s">
        <v>684</v>
      </c>
      <c r="B207" s="105" t="s">
        <v>91</v>
      </c>
      <c r="C207" s="119">
        <v>227.13</v>
      </c>
      <c r="D207" s="119">
        <v>55.37</v>
      </c>
      <c r="E207" s="119">
        <v>160.03</v>
      </c>
      <c r="F207" s="119">
        <v>11.73</v>
      </c>
      <c r="G207" s="119">
        <v>0</v>
      </c>
      <c r="H207" s="119">
        <v>0</v>
      </c>
      <c r="I207" s="121">
        <v>0</v>
      </c>
      <c r="J207" s="119">
        <v>0</v>
      </c>
      <c r="K207" s="122">
        <v>0</v>
      </c>
      <c r="L207" s="121">
        <v>0</v>
      </c>
      <c r="M207" s="119">
        <v>0</v>
      </c>
    </row>
    <row r="208" spans="1:13" s="68" customFormat="1" ht="12.75" customHeight="1">
      <c r="A208" s="105" t="s">
        <v>685</v>
      </c>
      <c r="B208" s="105" t="s">
        <v>686</v>
      </c>
      <c r="C208" s="119">
        <v>92.13</v>
      </c>
      <c r="D208" s="119">
        <v>55.37</v>
      </c>
      <c r="E208" s="119">
        <v>25.03</v>
      </c>
      <c r="F208" s="119">
        <v>11.73</v>
      </c>
      <c r="G208" s="119">
        <v>0</v>
      </c>
      <c r="H208" s="119">
        <v>0</v>
      </c>
      <c r="I208" s="121">
        <v>0</v>
      </c>
      <c r="J208" s="119">
        <v>0</v>
      </c>
      <c r="K208" s="122">
        <v>0</v>
      </c>
      <c r="L208" s="121">
        <v>0</v>
      </c>
      <c r="M208" s="119">
        <v>0</v>
      </c>
    </row>
    <row r="209" spans="1:13" s="68" customFormat="1" ht="12.75" customHeight="1">
      <c r="A209" s="105" t="s">
        <v>687</v>
      </c>
      <c r="B209" s="105" t="s">
        <v>688</v>
      </c>
      <c r="C209" s="119">
        <v>10</v>
      </c>
      <c r="D209" s="119">
        <v>0</v>
      </c>
      <c r="E209" s="119">
        <v>10</v>
      </c>
      <c r="F209" s="119">
        <v>0</v>
      </c>
      <c r="G209" s="119">
        <v>0</v>
      </c>
      <c r="H209" s="119">
        <v>0</v>
      </c>
      <c r="I209" s="121">
        <v>0</v>
      </c>
      <c r="J209" s="119">
        <v>0</v>
      </c>
      <c r="K209" s="122">
        <v>0</v>
      </c>
      <c r="L209" s="121">
        <v>0</v>
      </c>
      <c r="M209" s="119">
        <v>0</v>
      </c>
    </row>
    <row r="210" spans="1:13" s="68" customFormat="1" ht="12.75" customHeight="1">
      <c r="A210" s="105" t="s">
        <v>689</v>
      </c>
      <c r="B210" s="105" t="s">
        <v>690</v>
      </c>
      <c r="C210" s="119">
        <v>125</v>
      </c>
      <c r="D210" s="119">
        <v>0</v>
      </c>
      <c r="E210" s="119">
        <v>125</v>
      </c>
      <c r="F210" s="119">
        <v>0</v>
      </c>
      <c r="G210" s="119">
        <v>0</v>
      </c>
      <c r="H210" s="119">
        <v>0</v>
      </c>
      <c r="I210" s="121">
        <v>0</v>
      </c>
      <c r="J210" s="119">
        <v>0</v>
      </c>
      <c r="K210" s="122">
        <v>0</v>
      </c>
      <c r="L210" s="121">
        <v>0</v>
      </c>
      <c r="M210" s="119">
        <v>0</v>
      </c>
    </row>
    <row r="211" spans="1:13" s="68" customFormat="1" ht="12.75" customHeight="1">
      <c r="A211" s="105" t="s">
        <v>691</v>
      </c>
      <c r="B211" s="105" t="s">
        <v>92</v>
      </c>
      <c r="C211" s="119">
        <v>1115.03</v>
      </c>
      <c r="D211" s="119">
        <v>284.98</v>
      </c>
      <c r="E211" s="119">
        <v>497.06</v>
      </c>
      <c r="F211" s="119">
        <v>0</v>
      </c>
      <c r="G211" s="119">
        <v>0</v>
      </c>
      <c r="H211" s="119">
        <v>0</v>
      </c>
      <c r="I211" s="121">
        <v>2.99</v>
      </c>
      <c r="J211" s="119">
        <v>0</v>
      </c>
      <c r="K211" s="122">
        <v>0</v>
      </c>
      <c r="L211" s="121">
        <v>0</v>
      </c>
      <c r="M211" s="119">
        <v>330</v>
      </c>
    </row>
    <row r="212" spans="1:13" s="68" customFormat="1" ht="12.75" customHeight="1">
      <c r="A212" s="105" t="s">
        <v>692</v>
      </c>
      <c r="B212" s="105" t="s">
        <v>387</v>
      </c>
      <c r="C212" s="119">
        <v>153.65</v>
      </c>
      <c r="D212" s="119">
        <v>109.6</v>
      </c>
      <c r="E212" s="119">
        <v>41.06</v>
      </c>
      <c r="F212" s="119">
        <v>0</v>
      </c>
      <c r="G212" s="119">
        <v>0</v>
      </c>
      <c r="H212" s="119">
        <v>0</v>
      </c>
      <c r="I212" s="121">
        <v>2.99</v>
      </c>
      <c r="J212" s="119">
        <v>0</v>
      </c>
      <c r="K212" s="122">
        <v>0</v>
      </c>
      <c r="L212" s="121">
        <v>0</v>
      </c>
      <c r="M212" s="119">
        <v>0</v>
      </c>
    </row>
    <row r="213" spans="1:13" s="68" customFormat="1" ht="12.75" customHeight="1">
      <c r="A213" s="105" t="s">
        <v>693</v>
      </c>
      <c r="B213" s="105" t="s">
        <v>694</v>
      </c>
      <c r="C213" s="119">
        <v>300</v>
      </c>
      <c r="D213" s="119">
        <v>0</v>
      </c>
      <c r="E213" s="119">
        <v>300</v>
      </c>
      <c r="F213" s="119">
        <v>0</v>
      </c>
      <c r="G213" s="119">
        <v>0</v>
      </c>
      <c r="H213" s="119">
        <v>0</v>
      </c>
      <c r="I213" s="121">
        <v>0</v>
      </c>
      <c r="J213" s="119">
        <v>0</v>
      </c>
      <c r="K213" s="122">
        <v>0</v>
      </c>
      <c r="L213" s="121">
        <v>0</v>
      </c>
      <c r="M213" s="119">
        <v>0</v>
      </c>
    </row>
    <row r="214" spans="1:13" s="68" customFormat="1" ht="12.75" customHeight="1">
      <c r="A214" s="105" t="s">
        <v>695</v>
      </c>
      <c r="B214" s="105" t="s">
        <v>696</v>
      </c>
      <c r="C214" s="119">
        <v>331.38</v>
      </c>
      <c r="D214" s="119">
        <v>175.38</v>
      </c>
      <c r="E214" s="119">
        <v>156</v>
      </c>
      <c r="F214" s="119">
        <v>0</v>
      </c>
      <c r="G214" s="119">
        <v>0</v>
      </c>
      <c r="H214" s="119">
        <v>0</v>
      </c>
      <c r="I214" s="121">
        <v>0</v>
      </c>
      <c r="J214" s="119">
        <v>0</v>
      </c>
      <c r="K214" s="122">
        <v>0</v>
      </c>
      <c r="L214" s="121">
        <v>0</v>
      </c>
      <c r="M214" s="119">
        <v>0</v>
      </c>
    </row>
    <row r="215" spans="1:13" s="68" customFormat="1" ht="12.75" customHeight="1">
      <c r="A215" s="105" t="s">
        <v>697</v>
      </c>
      <c r="B215" s="105" t="s">
        <v>698</v>
      </c>
      <c r="C215" s="119">
        <v>250</v>
      </c>
      <c r="D215" s="119">
        <v>0</v>
      </c>
      <c r="E215" s="119">
        <v>0</v>
      </c>
      <c r="F215" s="119">
        <v>0</v>
      </c>
      <c r="G215" s="119">
        <v>0</v>
      </c>
      <c r="H215" s="119">
        <v>0</v>
      </c>
      <c r="I215" s="121">
        <v>0</v>
      </c>
      <c r="J215" s="119">
        <v>0</v>
      </c>
      <c r="K215" s="122">
        <v>0</v>
      </c>
      <c r="L215" s="121">
        <v>0</v>
      </c>
      <c r="M215" s="119">
        <v>250</v>
      </c>
    </row>
    <row r="216" spans="1:13" s="68" customFormat="1" ht="12.75" customHeight="1">
      <c r="A216" s="105" t="s">
        <v>699</v>
      </c>
      <c r="B216" s="105" t="s">
        <v>700</v>
      </c>
      <c r="C216" s="119">
        <v>80</v>
      </c>
      <c r="D216" s="119">
        <v>0</v>
      </c>
      <c r="E216" s="119">
        <v>0</v>
      </c>
      <c r="F216" s="119">
        <v>0</v>
      </c>
      <c r="G216" s="119">
        <v>0</v>
      </c>
      <c r="H216" s="119">
        <v>0</v>
      </c>
      <c r="I216" s="121">
        <v>0</v>
      </c>
      <c r="J216" s="119">
        <v>0</v>
      </c>
      <c r="K216" s="122">
        <v>0</v>
      </c>
      <c r="L216" s="121">
        <v>0</v>
      </c>
      <c r="M216" s="119">
        <v>80</v>
      </c>
    </row>
    <row r="217" spans="1:13" s="68" customFormat="1" ht="12.75" customHeight="1">
      <c r="A217" s="105" t="s">
        <v>701</v>
      </c>
      <c r="B217" s="105" t="s">
        <v>272</v>
      </c>
      <c r="C217" s="119">
        <v>1500</v>
      </c>
      <c r="D217" s="119">
        <v>0</v>
      </c>
      <c r="E217" s="119">
        <v>0</v>
      </c>
      <c r="F217" s="119">
        <v>0</v>
      </c>
      <c r="G217" s="119">
        <v>0</v>
      </c>
      <c r="H217" s="119">
        <v>0</v>
      </c>
      <c r="I217" s="121">
        <v>0</v>
      </c>
      <c r="J217" s="119">
        <v>0</v>
      </c>
      <c r="K217" s="122">
        <v>0</v>
      </c>
      <c r="L217" s="121">
        <v>0</v>
      </c>
      <c r="M217" s="119">
        <v>1500</v>
      </c>
    </row>
    <row r="218" spans="1:13" s="68" customFormat="1" ht="12.75" customHeight="1">
      <c r="A218" s="105" t="s">
        <v>702</v>
      </c>
      <c r="B218" s="105" t="s">
        <v>93</v>
      </c>
      <c r="C218" s="119">
        <v>6479</v>
      </c>
      <c r="D218" s="119">
        <v>1028</v>
      </c>
      <c r="E218" s="119">
        <v>116</v>
      </c>
      <c r="F218" s="119">
        <v>0</v>
      </c>
      <c r="G218" s="119">
        <v>0</v>
      </c>
      <c r="H218" s="119">
        <v>0</v>
      </c>
      <c r="I218" s="121">
        <v>2273</v>
      </c>
      <c r="J218" s="119">
        <v>0</v>
      </c>
      <c r="K218" s="122">
        <v>0</v>
      </c>
      <c r="L218" s="121">
        <v>0</v>
      </c>
      <c r="M218" s="119">
        <v>3062</v>
      </c>
    </row>
    <row r="219" spans="1:13" s="68" customFormat="1" ht="12.75" customHeight="1">
      <c r="A219" s="105" t="s">
        <v>703</v>
      </c>
      <c r="B219" s="105" t="s">
        <v>704</v>
      </c>
      <c r="C219" s="119">
        <v>6479</v>
      </c>
      <c r="D219" s="119">
        <v>1028</v>
      </c>
      <c r="E219" s="119">
        <v>116</v>
      </c>
      <c r="F219" s="119">
        <v>0</v>
      </c>
      <c r="G219" s="119">
        <v>0</v>
      </c>
      <c r="H219" s="119">
        <v>0</v>
      </c>
      <c r="I219" s="121">
        <v>2273</v>
      </c>
      <c r="J219" s="119">
        <v>0</v>
      </c>
      <c r="K219" s="122">
        <v>0</v>
      </c>
      <c r="L219" s="121">
        <v>0</v>
      </c>
      <c r="M219" s="119">
        <v>3062</v>
      </c>
    </row>
    <row r="220" spans="1:13" s="68" customFormat="1" ht="12.75" customHeight="1">
      <c r="A220" s="105" t="s">
        <v>705</v>
      </c>
      <c r="B220" s="105" t="s">
        <v>94</v>
      </c>
      <c r="C220" s="119">
        <v>4853</v>
      </c>
      <c r="D220" s="119">
        <v>0</v>
      </c>
      <c r="E220" s="119">
        <v>0</v>
      </c>
      <c r="F220" s="119">
        <v>0</v>
      </c>
      <c r="G220" s="119">
        <v>4853</v>
      </c>
      <c r="H220" s="119">
        <v>0</v>
      </c>
      <c r="I220" s="121">
        <v>0</v>
      </c>
      <c r="J220" s="119">
        <v>0</v>
      </c>
      <c r="K220" s="122">
        <v>0</v>
      </c>
      <c r="L220" s="121">
        <v>0</v>
      </c>
      <c r="M220" s="119">
        <v>0</v>
      </c>
    </row>
    <row r="221" spans="1:13" s="68" customFormat="1" ht="12.75" customHeight="1">
      <c r="A221" s="105" t="s">
        <v>706</v>
      </c>
      <c r="B221" s="105" t="s">
        <v>707</v>
      </c>
      <c r="C221" s="119">
        <v>4853</v>
      </c>
      <c r="D221" s="119">
        <v>0</v>
      </c>
      <c r="E221" s="119">
        <v>0</v>
      </c>
      <c r="F221" s="119">
        <v>0</v>
      </c>
      <c r="G221" s="119">
        <v>4853</v>
      </c>
      <c r="H221" s="119">
        <v>0</v>
      </c>
      <c r="I221" s="121">
        <v>0</v>
      </c>
      <c r="J221" s="119">
        <v>0</v>
      </c>
      <c r="K221" s="122">
        <v>0</v>
      </c>
      <c r="L221" s="121">
        <v>0</v>
      </c>
      <c r="M221" s="119">
        <v>0</v>
      </c>
    </row>
  </sheetData>
  <sheetProtection/>
  <mergeCells count="5">
    <mergeCell ref="A1:M1"/>
    <mergeCell ref="D3:M3"/>
    <mergeCell ref="A3:A4"/>
    <mergeCell ref="B3:B4"/>
    <mergeCell ref="C3:C4"/>
  </mergeCells>
  <printOptions horizontalCentered="1"/>
  <pageMargins left="0.59" right="0.35" top="0.55" bottom="0.55" header="0.51" footer="0.2"/>
  <pageSetup firstPageNumber="26" useFirstPageNumber="1" fitToHeight="0" fitToWidth="1" horizontalDpi="600" verticalDpi="600" orientation="landscape" paperSize="9" scale="77"/>
  <headerFooter alignWithMargins="0">
    <oddFooter>&amp;C&amp;P</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IB41"/>
  <sheetViews>
    <sheetView showGridLines="0" showZeros="0" tabSelected="1" workbookViewId="0" topLeftCell="A7">
      <selection activeCell="H12" sqref="H12"/>
    </sheetView>
  </sheetViews>
  <sheetFormatPr defaultColWidth="6.875" defaultRowHeight="12.75" customHeight="1"/>
  <cols>
    <col min="1" max="1" width="8.875" style="68" customWidth="1"/>
    <col min="2" max="2" width="23.75390625" style="68" customWidth="1"/>
    <col min="3" max="3" width="11.25390625" style="68" customWidth="1"/>
    <col min="4" max="4" width="10.125" style="68" customWidth="1"/>
    <col min="5" max="5" width="8.75390625" style="68" hidden="1" customWidth="1"/>
    <col min="6" max="6" width="10.625" style="68" customWidth="1"/>
    <col min="7" max="7" width="11.875" style="68" customWidth="1"/>
    <col min="8" max="8" width="10.375" style="68" customWidth="1"/>
    <col min="9" max="9" width="10.50390625" style="68" customWidth="1"/>
    <col min="10" max="10" width="10.625" style="68" customWidth="1"/>
    <col min="11" max="11" width="11.00390625" style="68" customWidth="1"/>
    <col min="12" max="12" width="10.25390625" style="68" customWidth="1"/>
    <col min="13" max="13" width="10.625" style="68" customWidth="1"/>
    <col min="14" max="14" width="9.875" style="68" customWidth="1"/>
    <col min="15" max="15" width="10.625" style="68" customWidth="1"/>
    <col min="16" max="17" width="8.75390625" style="68" customWidth="1"/>
    <col min="18" max="18" width="8.50390625" style="68" customWidth="1"/>
    <col min="19" max="19" width="6.875" style="68" customWidth="1"/>
    <col min="20" max="20" width="9.25390625" style="68" customWidth="1"/>
    <col min="21" max="21" width="8.75390625" style="68" customWidth="1"/>
    <col min="22" max="236" width="6.875" style="68" customWidth="1"/>
    <col min="237" max="16384" width="6.875" style="42" customWidth="1"/>
  </cols>
  <sheetData>
    <row r="1" spans="1:12" ht="12.75" customHeight="1">
      <c r="A1" s="91"/>
      <c r="B1" s="92"/>
      <c r="C1" s="93"/>
      <c r="D1" s="93"/>
      <c r="E1" s="93"/>
      <c r="F1" s="93"/>
      <c r="G1" s="93"/>
      <c r="H1" s="93"/>
      <c r="I1" s="93"/>
      <c r="J1" s="93"/>
      <c r="L1" s="107"/>
    </row>
    <row r="2" spans="1:236" s="88" customFormat="1" ht="25.5" customHeight="1">
      <c r="A2" s="94" t="s">
        <v>708</v>
      </c>
      <c r="B2" s="94"/>
      <c r="C2" s="94"/>
      <c r="D2" s="94"/>
      <c r="E2" s="94"/>
      <c r="F2" s="94"/>
      <c r="G2" s="94"/>
      <c r="H2" s="94"/>
      <c r="I2" s="94"/>
      <c r="J2" s="94"/>
      <c r="K2" s="94"/>
      <c r="L2" s="94"/>
      <c r="M2" s="94"/>
      <c r="N2" s="94"/>
      <c r="O2" s="94"/>
      <c r="P2" s="94"/>
      <c r="Q2" s="94"/>
      <c r="R2" s="94"/>
      <c r="S2" s="94"/>
      <c r="T2" s="94"/>
      <c r="U2" s="94"/>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c r="BD2" s="109"/>
      <c r="BE2" s="109"/>
      <c r="BF2" s="109"/>
      <c r="BG2" s="109"/>
      <c r="BH2" s="109"/>
      <c r="BI2" s="109"/>
      <c r="BJ2" s="109"/>
      <c r="BK2" s="109"/>
      <c r="BL2" s="109"/>
      <c r="BM2" s="109"/>
      <c r="BN2" s="109"/>
      <c r="BO2" s="109"/>
      <c r="BP2" s="109"/>
      <c r="BQ2" s="109"/>
      <c r="BR2" s="109"/>
      <c r="BS2" s="109"/>
      <c r="BT2" s="109"/>
      <c r="BU2" s="109"/>
      <c r="BV2" s="109"/>
      <c r="BW2" s="109"/>
      <c r="BX2" s="109"/>
      <c r="BY2" s="109"/>
      <c r="BZ2" s="109"/>
      <c r="CA2" s="109"/>
      <c r="CB2" s="109"/>
      <c r="CC2" s="109"/>
      <c r="CD2" s="109"/>
      <c r="CE2" s="109"/>
      <c r="CF2" s="109"/>
      <c r="CG2" s="109"/>
      <c r="CH2" s="109"/>
      <c r="CI2" s="109"/>
      <c r="CJ2" s="109"/>
      <c r="CK2" s="109"/>
      <c r="CL2" s="109"/>
      <c r="CM2" s="109"/>
      <c r="CN2" s="109"/>
      <c r="CO2" s="109"/>
      <c r="CP2" s="109"/>
      <c r="CQ2" s="109"/>
      <c r="CR2" s="109"/>
      <c r="CS2" s="109"/>
      <c r="CT2" s="109"/>
      <c r="CU2" s="109"/>
      <c r="CV2" s="109"/>
      <c r="CW2" s="109"/>
      <c r="CX2" s="109"/>
      <c r="CY2" s="109"/>
      <c r="CZ2" s="109"/>
      <c r="DA2" s="109"/>
      <c r="DB2" s="109"/>
      <c r="DC2" s="109"/>
      <c r="DD2" s="109"/>
      <c r="DE2" s="109"/>
      <c r="DF2" s="109"/>
      <c r="DG2" s="109"/>
      <c r="DH2" s="109"/>
      <c r="DI2" s="109"/>
      <c r="DJ2" s="109"/>
      <c r="DK2" s="109"/>
      <c r="DL2" s="109"/>
      <c r="DM2" s="109"/>
      <c r="DN2" s="109"/>
      <c r="DO2" s="109"/>
      <c r="DP2" s="109"/>
      <c r="DQ2" s="109"/>
      <c r="DR2" s="109"/>
      <c r="DS2" s="109"/>
      <c r="DT2" s="109"/>
      <c r="DU2" s="109"/>
      <c r="DV2" s="109"/>
      <c r="DW2" s="109"/>
      <c r="DX2" s="109"/>
      <c r="DY2" s="109"/>
      <c r="DZ2" s="109"/>
      <c r="EA2" s="109"/>
      <c r="EB2" s="109"/>
      <c r="EC2" s="109"/>
      <c r="ED2" s="109"/>
      <c r="EE2" s="109"/>
      <c r="EF2" s="109"/>
      <c r="EG2" s="109"/>
      <c r="EH2" s="109"/>
      <c r="EI2" s="109"/>
      <c r="EJ2" s="109"/>
      <c r="EK2" s="109"/>
      <c r="EL2" s="109"/>
      <c r="EM2" s="109"/>
      <c r="EN2" s="109"/>
      <c r="EO2" s="109"/>
      <c r="EP2" s="109"/>
      <c r="EQ2" s="109"/>
      <c r="ER2" s="109"/>
      <c r="ES2" s="109"/>
      <c r="ET2" s="109"/>
      <c r="EU2" s="109"/>
      <c r="EV2" s="109"/>
      <c r="EW2" s="109"/>
      <c r="EX2" s="109"/>
      <c r="EY2" s="109"/>
      <c r="EZ2" s="109"/>
      <c r="FA2" s="109"/>
      <c r="FB2" s="109"/>
      <c r="FC2" s="109"/>
      <c r="FD2" s="109"/>
      <c r="FE2" s="109"/>
      <c r="FF2" s="109"/>
      <c r="FG2" s="109"/>
      <c r="FH2" s="109"/>
      <c r="FI2" s="109"/>
      <c r="FJ2" s="109"/>
      <c r="FK2" s="109"/>
      <c r="FL2" s="109"/>
      <c r="FM2" s="109"/>
      <c r="FN2" s="109"/>
      <c r="FO2" s="109"/>
      <c r="FP2" s="109"/>
      <c r="FQ2" s="109"/>
      <c r="FR2" s="109"/>
      <c r="FS2" s="109"/>
      <c r="FT2" s="109"/>
      <c r="FU2" s="109"/>
      <c r="FV2" s="109"/>
      <c r="FW2" s="109"/>
      <c r="FX2" s="109"/>
      <c r="FY2" s="109"/>
      <c r="FZ2" s="109"/>
      <c r="GA2" s="109"/>
      <c r="GB2" s="109"/>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row>
    <row r="3" spans="1:21" ht="26.25" customHeight="1">
      <c r="A3" s="95" t="s">
        <v>709</v>
      </c>
      <c r="B3" s="92"/>
      <c r="C3" s="91"/>
      <c r="D3" s="91"/>
      <c r="E3" s="91"/>
      <c r="F3" s="91"/>
      <c r="G3" s="91"/>
      <c r="H3" s="91"/>
      <c r="I3" s="91"/>
      <c r="J3" s="91"/>
      <c r="T3" s="110" t="s">
        <v>23</v>
      </c>
      <c r="U3" s="110"/>
    </row>
    <row r="4" spans="1:21" s="74" customFormat="1" ht="12.75" customHeight="1">
      <c r="A4" s="96" t="s">
        <v>710</v>
      </c>
      <c r="B4" s="97" t="s">
        <v>711</v>
      </c>
      <c r="C4" s="97" t="s">
        <v>712</v>
      </c>
      <c r="D4" s="98" t="s">
        <v>75</v>
      </c>
      <c r="E4" s="98" t="s">
        <v>76</v>
      </c>
      <c r="F4" s="98" t="s">
        <v>77</v>
      </c>
      <c r="G4" s="98" t="s">
        <v>78</v>
      </c>
      <c r="H4" s="98" t="s">
        <v>79</v>
      </c>
      <c r="I4" s="98" t="s">
        <v>271</v>
      </c>
      <c r="J4" s="98" t="s">
        <v>81</v>
      </c>
      <c r="K4" s="98" t="s">
        <v>82</v>
      </c>
      <c r="L4" s="98" t="s">
        <v>83</v>
      </c>
      <c r="M4" s="98" t="s">
        <v>84</v>
      </c>
      <c r="N4" s="98" t="s">
        <v>85</v>
      </c>
      <c r="O4" s="98" t="s">
        <v>86</v>
      </c>
      <c r="P4" s="98" t="s">
        <v>658</v>
      </c>
      <c r="Q4" s="98" t="s">
        <v>88</v>
      </c>
      <c r="R4" s="98" t="s">
        <v>89</v>
      </c>
      <c r="S4" s="98" t="s">
        <v>90</v>
      </c>
      <c r="T4" s="98" t="s">
        <v>91</v>
      </c>
      <c r="U4" s="98" t="s">
        <v>92</v>
      </c>
    </row>
    <row r="5" spans="1:21" s="74" customFormat="1" ht="12.75" customHeight="1">
      <c r="A5" s="99"/>
      <c r="B5" s="100"/>
      <c r="C5" s="100"/>
      <c r="D5" s="98"/>
      <c r="E5" s="98"/>
      <c r="F5" s="98"/>
      <c r="G5" s="98"/>
      <c r="H5" s="98"/>
      <c r="I5" s="98"/>
      <c r="J5" s="98"/>
      <c r="K5" s="98"/>
      <c r="L5" s="98"/>
      <c r="M5" s="98"/>
      <c r="N5" s="98"/>
      <c r="O5" s="98"/>
      <c r="P5" s="98"/>
      <c r="Q5" s="98"/>
      <c r="R5" s="98"/>
      <c r="S5" s="98"/>
      <c r="T5" s="98"/>
      <c r="U5" s="98"/>
    </row>
    <row r="6" spans="1:21" s="74" customFormat="1" ht="12.75" customHeight="1">
      <c r="A6" s="101"/>
      <c r="B6" s="102"/>
      <c r="C6" s="102"/>
      <c r="D6" s="98"/>
      <c r="E6" s="98"/>
      <c r="F6" s="98"/>
      <c r="G6" s="98"/>
      <c r="H6" s="98"/>
      <c r="I6" s="98"/>
      <c r="J6" s="98"/>
      <c r="K6" s="98"/>
      <c r="L6" s="98"/>
      <c r="M6" s="98"/>
      <c r="N6" s="98"/>
      <c r="O6" s="98"/>
      <c r="P6" s="98"/>
      <c r="Q6" s="98"/>
      <c r="R6" s="98"/>
      <c r="S6" s="98"/>
      <c r="T6" s="98"/>
      <c r="U6" s="98"/>
    </row>
    <row r="7" spans="1:21" s="89" customFormat="1" ht="18.75" customHeight="1">
      <c r="A7" s="103"/>
      <c r="B7" s="103" t="s">
        <v>296</v>
      </c>
      <c r="C7" s="104">
        <f>C8+C13+C23+C27+C29+C32+C35+C37</f>
        <v>47467.080000000045</v>
      </c>
      <c r="D7" s="104">
        <f aca="true" t="shared" si="0" ref="D7:U7">D8+D13+D23+D27+D29+D32+D35+D37</f>
        <v>6755.539999999998</v>
      </c>
      <c r="E7" s="104">
        <f t="shared" si="0"/>
        <v>41.22</v>
      </c>
      <c r="F7" s="104">
        <f t="shared" si="0"/>
        <v>5101.820000000001</v>
      </c>
      <c r="G7" s="104">
        <f t="shared" si="0"/>
        <v>20845.65000000002</v>
      </c>
      <c r="H7" s="104">
        <f t="shared" si="0"/>
        <v>177.17999999999998</v>
      </c>
      <c r="I7" s="104">
        <f t="shared" si="0"/>
        <v>1791.9700000000005</v>
      </c>
      <c r="J7" s="104">
        <f t="shared" si="0"/>
        <v>2966.8500000000004</v>
      </c>
      <c r="K7" s="104">
        <f t="shared" si="0"/>
        <v>2898.85</v>
      </c>
      <c r="L7" s="104">
        <f t="shared" si="0"/>
        <v>5.720000000000001</v>
      </c>
      <c r="M7" s="104">
        <f t="shared" si="0"/>
        <v>1775.88</v>
      </c>
      <c r="N7" s="104">
        <f t="shared" si="0"/>
        <v>2818.74</v>
      </c>
      <c r="O7" s="104">
        <f t="shared" si="0"/>
        <v>704.9699999999999</v>
      </c>
      <c r="P7" s="104">
        <f t="shared" si="0"/>
        <v>133.78</v>
      </c>
      <c r="Q7" s="104">
        <f t="shared" si="0"/>
        <v>168.86999999999998</v>
      </c>
      <c r="R7" s="104">
        <f t="shared" si="0"/>
        <v>702.8800000000003</v>
      </c>
      <c r="S7" s="104">
        <f t="shared" si="0"/>
        <v>0</v>
      </c>
      <c r="T7" s="104">
        <f t="shared" si="0"/>
        <v>92.13000000000001</v>
      </c>
      <c r="U7" s="104">
        <f t="shared" si="0"/>
        <v>485.03000000000003</v>
      </c>
    </row>
    <row r="8" spans="1:21" s="90" customFormat="1" ht="18.75" customHeight="1">
      <c r="A8" s="105" t="s">
        <v>713</v>
      </c>
      <c r="B8" s="105" t="s">
        <v>714</v>
      </c>
      <c r="C8" s="106">
        <v>13883.99</v>
      </c>
      <c r="D8" s="106">
        <v>4842.459999999998</v>
      </c>
      <c r="E8" s="106">
        <v>31.49</v>
      </c>
      <c r="F8" s="106">
        <v>3570.53</v>
      </c>
      <c r="G8" s="106">
        <v>381.5</v>
      </c>
      <c r="H8" s="106">
        <v>147.92</v>
      </c>
      <c r="I8" s="108">
        <v>531.24</v>
      </c>
      <c r="J8" s="108">
        <v>1644.76</v>
      </c>
      <c r="K8" s="108">
        <v>640.35</v>
      </c>
      <c r="L8" s="108">
        <v>2.4</v>
      </c>
      <c r="M8" s="108">
        <v>655.33</v>
      </c>
      <c r="N8" s="108">
        <v>82.72</v>
      </c>
      <c r="O8" s="108">
        <v>350.33</v>
      </c>
      <c r="P8" s="108">
        <v>115.68</v>
      </c>
      <c r="Q8" s="108">
        <v>115.29</v>
      </c>
      <c r="R8" s="108">
        <v>431.6400000000002</v>
      </c>
      <c r="S8" s="108">
        <v>0</v>
      </c>
      <c r="T8" s="108">
        <v>55.37</v>
      </c>
      <c r="U8" s="106">
        <v>284.98</v>
      </c>
    </row>
    <row r="9" spans="1:21" s="90" customFormat="1" ht="18.75" customHeight="1">
      <c r="A9" s="105" t="s">
        <v>715</v>
      </c>
      <c r="B9" s="105" t="s">
        <v>716</v>
      </c>
      <c r="C9" s="106">
        <v>7552.809999999992</v>
      </c>
      <c r="D9" s="106">
        <v>3034.99</v>
      </c>
      <c r="E9" s="106">
        <v>24.11</v>
      </c>
      <c r="F9" s="106">
        <v>2271.6</v>
      </c>
      <c r="G9" s="106">
        <v>228.06</v>
      </c>
      <c r="H9" s="106">
        <v>87.27</v>
      </c>
      <c r="I9" s="108">
        <v>362.62</v>
      </c>
      <c r="J9" s="108">
        <v>328.35</v>
      </c>
      <c r="K9" s="108">
        <v>192.25</v>
      </c>
      <c r="L9" s="108">
        <v>0</v>
      </c>
      <c r="M9" s="108">
        <v>282.56</v>
      </c>
      <c r="N9" s="108">
        <v>54.86</v>
      </c>
      <c r="O9" s="108">
        <v>185.8</v>
      </c>
      <c r="P9" s="108">
        <v>85.69</v>
      </c>
      <c r="Q9" s="108">
        <v>45.58</v>
      </c>
      <c r="R9" s="108">
        <v>261.18</v>
      </c>
      <c r="S9" s="108">
        <v>0</v>
      </c>
      <c r="T9" s="108">
        <v>33.39</v>
      </c>
      <c r="U9" s="106">
        <v>74.5</v>
      </c>
    </row>
    <row r="10" spans="1:21" s="90" customFormat="1" ht="18.75" customHeight="1">
      <c r="A10" s="105" t="s">
        <v>717</v>
      </c>
      <c r="B10" s="105" t="s">
        <v>718</v>
      </c>
      <c r="C10" s="106">
        <v>2248.04</v>
      </c>
      <c r="D10" s="106">
        <v>443.3000000000002</v>
      </c>
      <c r="E10" s="106">
        <v>0.13</v>
      </c>
      <c r="F10" s="106">
        <v>106.48</v>
      </c>
      <c r="G10" s="106">
        <v>73.12</v>
      </c>
      <c r="H10" s="106">
        <v>27.96</v>
      </c>
      <c r="I10" s="108">
        <v>1.84</v>
      </c>
      <c r="J10" s="108">
        <v>1176.36</v>
      </c>
      <c r="K10" s="108">
        <v>370.48</v>
      </c>
      <c r="L10" s="108">
        <v>0</v>
      </c>
      <c r="M10" s="108">
        <v>2.57</v>
      </c>
      <c r="N10" s="108">
        <v>0.28</v>
      </c>
      <c r="O10" s="108">
        <v>40.53</v>
      </c>
      <c r="P10" s="108">
        <v>0.56</v>
      </c>
      <c r="Q10" s="108">
        <v>1.5</v>
      </c>
      <c r="R10" s="108">
        <v>1.55</v>
      </c>
      <c r="S10" s="108">
        <v>0</v>
      </c>
      <c r="T10" s="108">
        <v>0.17</v>
      </c>
      <c r="U10" s="106">
        <v>1.21</v>
      </c>
    </row>
    <row r="11" spans="1:21" s="90" customFormat="1" ht="18.75" customHeight="1">
      <c r="A11" s="105" t="s">
        <v>719</v>
      </c>
      <c r="B11" s="105" t="s">
        <v>720</v>
      </c>
      <c r="C11" s="106">
        <v>902.1900000000003</v>
      </c>
      <c r="D11" s="106">
        <v>372.93</v>
      </c>
      <c r="E11" s="106">
        <v>2.75</v>
      </c>
      <c r="F11" s="106">
        <v>255.31</v>
      </c>
      <c r="G11" s="106">
        <v>26.7</v>
      </c>
      <c r="H11" s="106">
        <v>10.09</v>
      </c>
      <c r="I11" s="108">
        <v>40.24</v>
      </c>
      <c r="J11" s="108">
        <v>22.93</v>
      </c>
      <c r="K11" s="108">
        <v>22.32</v>
      </c>
      <c r="L11" s="108">
        <v>0</v>
      </c>
      <c r="M11" s="108">
        <v>44.37</v>
      </c>
      <c r="N11" s="108">
        <v>6.28</v>
      </c>
      <c r="O11" s="108">
        <v>39.97</v>
      </c>
      <c r="P11" s="108">
        <v>10.03</v>
      </c>
      <c r="Q11" s="108">
        <v>6.36</v>
      </c>
      <c r="R11" s="108">
        <v>29.57</v>
      </c>
      <c r="S11" s="108">
        <v>0</v>
      </c>
      <c r="T11" s="108">
        <v>3.81</v>
      </c>
      <c r="U11" s="106">
        <v>8.53</v>
      </c>
    </row>
    <row r="12" spans="1:21" s="90" customFormat="1" ht="18.75" customHeight="1">
      <c r="A12" s="105" t="s">
        <v>721</v>
      </c>
      <c r="B12" s="105" t="s">
        <v>722</v>
      </c>
      <c r="C12" s="106">
        <v>3180.95</v>
      </c>
      <c r="D12" s="106">
        <v>991.24</v>
      </c>
      <c r="E12" s="106">
        <v>4.5</v>
      </c>
      <c r="F12" s="106">
        <v>937.14</v>
      </c>
      <c r="G12" s="106">
        <v>53.62</v>
      </c>
      <c r="H12" s="106">
        <v>22.6</v>
      </c>
      <c r="I12" s="108">
        <v>126.54</v>
      </c>
      <c r="J12" s="108">
        <v>117.12</v>
      </c>
      <c r="K12" s="108">
        <v>55.3</v>
      </c>
      <c r="L12" s="108">
        <v>2.4</v>
      </c>
      <c r="M12" s="108">
        <v>325.83</v>
      </c>
      <c r="N12" s="108">
        <v>21.3</v>
      </c>
      <c r="O12" s="108">
        <v>84.03</v>
      </c>
      <c r="P12" s="108">
        <v>19.4</v>
      </c>
      <c r="Q12" s="108">
        <v>61.85</v>
      </c>
      <c r="R12" s="108">
        <v>139.34</v>
      </c>
      <c r="S12" s="108">
        <v>0</v>
      </c>
      <c r="T12" s="108">
        <v>18</v>
      </c>
      <c r="U12" s="106">
        <v>200.74</v>
      </c>
    </row>
    <row r="13" spans="1:21" s="90" customFormat="1" ht="18.75" customHeight="1">
      <c r="A13" s="105" t="s">
        <v>723</v>
      </c>
      <c r="B13" s="105" t="s">
        <v>724</v>
      </c>
      <c r="C13" s="106">
        <v>3816.35</v>
      </c>
      <c r="D13" s="106">
        <f>SUM(D14:D22)</f>
        <v>1664.6200000000001</v>
      </c>
      <c r="E13" s="106">
        <f aca="true" t="shared" si="1" ref="E13:U13">SUM(E14:E22)</f>
        <v>9.73</v>
      </c>
      <c r="F13" s="106">
        <f t="shared" si="1"/>
        <v>835.9000000000002</v>
      </c>
      <c r="G13" s="106">
        <f t="shared" si="1"/>
        <v>128.04</v>
      </c>
      <c r="H13" s="106">
        <f t="shared" si="1"/>
        <v>27.869999999999997</v>
      </c>
      <c r="I13" s="106">
        <f t="shared" si="1"/>
        <v>280.95</v>
      </c>
      <c r="J13" s="106">
        <f t="shared" si="1"/>
        <v>103.05000000000001</v>
      </c>
      <c r="K13" s="106">
        <f t="shared" si="1"/>
        <v>44.489999999999995</v>
      </c>
      <c r="L13" s="106">
        <f t="shared" si="1"/>
        <v>0.2</v>
      </c>
      <c r="M13" s="106">
        <f t="shared" si="1"/>
        <v>151.37</v>
      </c>
      <c r="N13" s="106">
        <f t="shared" si="1"/>
        <v>24.759999999999998</v>
      </c>
      <c r="O13" s="106">
        <f t="shared" si="1"/>
        <v>130.7</v>
      </c>
      <c r="P13" s="106">
        <f t="shared" si="1"/>
        <v>18.1</v>
      </c>
      <c r="Q13" s="106">
        <f t="shared" si="1"/>
        <v>32.4</v>
      </c>
      <c r="R13" s="106">
        <f t="shared" si="1"/>
        <v>142.08</v>
      </c>
      <c r="S13" s="106">
        <f t="shared" si="1"/>
        <v>0</v>
      </c>
      <c r="T13" s="106">
        <f t="shared" si="1"/>
        <v>25.03</v>
      </c>
      <c r="U13" s="106">
        <f t="shared" si="1"/>
        <v>197.06</v>
      </c>
    </row>
    <row r="14" spans="1:21" s="90" customFormat="1" ht="18.75" customHeight="1">
      <c r="A14" s="105" t="s">
        <v>725</v>
      </c>
      <c r="B14" s="105" t="s">
        <v>726</v>
      </c>
      <c r="C14" s="106">
        <v>1873.09</v>
      </c>
      <c r="D14" s="106">
        <v>738.31</v>
      </c>
      <c r="E14" s="106">
        <v>2.73</v>
      </c>
      <c r="F14" s="106">
        <v>596.94</v>
      </c>
      <c r="G14" s="106">
        <v>81.39</v>
      </c>
      <c r="H14" s="106">
        <v>8.17</v>
      </c>
      <c r="I14" s="108">
        <v>48.22</v>
      </c>
      <c r="J14" s="108">
        <v>40.32</v>
      </c>
      <c r="K14" s="108">
        <v>32.33</v>
      </c>
      <c r="L14" s="108">
        <v>0</v>
      </c>
      <c r="M14" s="108">
        <v>63.2</v>
      </c>
      <c r="N14" s="108">
        <v>11.41</v>
      </c>
      <c r="O14" s="108">
        <v>105.11</v>
      </c>
      <c r="P14" s="108">
        <v>8.05</v>
      </c>
      <c r="Q14" s="108">
        <v>29.66</v>
      </c>
      <c r="R14" s="108">
        <v>87.52</v>
      </c>
      <c r="S14" s="108">
        <v>0</v>
      </c>
      <c r="T14" s="108">
        <v>3.78</v>
      </c>
      <c r="U14" s="106">
        <v>15.95</v>
      </c>
    </row>
    <row r="15" spans="1:21" s="90" customFormat="1" ht="18.75" customHeight="1">
      <c r="A15" s="105" t="s">
        <v>727</v>
      </c>
      <c r="B15" s="105" t="s">
        <v>728</v>
      </c>
      <c r="C15" s="106">
        <v>11.6</v>
      </c>
      <c r="D15" s="106">
        <v>10.1</v>
      </c>
      <c r="E15" s="106">
        <v>0</v>
      </c>
      <c r="F15" s="106">
        <v>0.5</v>
      </c>
      <c r="G15" s="106">
        <v>0</v>
      </c>
      <c r="H15" s="106">
        <v>0</v>
      </c>
      <c r="I15" s="108">
        <v>0</v>
      </c>
      <c r="J15" s="108">
        <v>1</v>
      </c>
      <c r="K15" s="108">
        <v>0</v>
      </c>
      <c r="L15" s="108">
        <v>0</v>
      </c>
      <c r="M15" s="108">
        <v>0</v>
      </c>
      <c r="N15" s="108">
        <v>0</v>
      </c>
      <c r="O15" s="108">
        <v>0</v>
      </c>
      <c r="P15" s="108">
        <v>0</v>
      </c>
      <c r="Q15" s="108">
        <v>0</v>
      </c>
      <c r="R15" s="108">
        <v>0</v>
      </c>
      <c r="S15" s="108">
        <v>0</v>
      </c>
      <c r="T15" s="108">
        <v>0</v>
      </c>
      <c r="U15" s="106">
        <v>0</v>
      </c>
    </row>
    <row r="16" spans="1:21" s="90" customFormat="1" ht="18.75" customHeight="1">
      <c r="A16" s="105" t="s">
        <v>729</v>
      </c>
      <c r="B16" s="105" t="s">
        <v>730</v>
      </c>
      <c r="C16" s="106">
        <v>98.3</v>
      </c>
      <c r="D16" s="106">
        <v>47</v>
      </c>
      <c r="E16" s="106">
        <v>0</v>
      </c>
      <c r="F16" s="106">
        <v>20</v>
      </c>
      <c r="G16" s="106">
        <v>24.86</v>
      </c>
      <c r="H16" s="106">
        <v>0.1</v>
      </c>
      <c r="I16" s="108">
        <v>0</v>
      </c>
      <c r="J16" s="108">
        <v>0.42</v>
      </c>
      <c r="K16" s="108">
        <v>0</v>
      </c>
      <c r="L16" s="108">
        <v>0</v>
      </c>
      <c r="M16" s="108">
        <v>1.92</v>
      </c>
      <c r="N16" s="108">
        <v>0</v>
      </c>
      <c r="O16" s="108">
        <v>3</v>
      </c>
      <c r="P16" s="108">
        <v>0</v>
      </c>
      <c r="Q16" s="108">
        <v>0</v>
      </c>
      <c r="R16" s="108">
        <v>1</v>
      </c>
      <c r="S16" s="108">
        <v>0</v>
      </c>
      <c r="T16" s="108">
        <v>0</v>
      </c>
      <c r="U16" s="106">
        <v>0</v>
      </c>
    </row>
    <row r="17" spans="1:21" s="90" customFormat="1" ht="18.75" customHeight="1">
      <c r="A17" s="105" t="s">
        <v>731</v>
      </c>
      <c r="B17" s="105" t="s">
        <v>732</v>
      </c>
      <c r="C17" s="106">
        <v>60.35</v>
      </c>
      <c r="D17" s="106">
        <v>1.35</v>
      </c>
      <c r="E17" s="106">
        <v>0</v>
      </c>
      <c r="F17" s="106">
        <v>49</v>
      </c>
      <c r="G17" s="106">
        <v>0</v>
      </c>
      <c r="H17" s="106">
        <v>0</v>
      </c>
      <c r="I17" s="108">
        <v>0</v>
      </c>
      <c r="J17" s="108">
        <v>0</v>
      </c>
      <c r="K17" s="108">
        <v>0</v>
      </c>
      <c r="L17" s="108">
        <v>0</v>
      </c>
      <c r="M17" s="108">
        <v>0</v>
      </c>
      <c r="N17" s="108">
        <v>0</v>
      </c>
      <c r="O17" s="108">
        <v>0</v>
      </c>
      <c r="P17" s="108">
        <v>0</v>
      </c>
      <c r="Q17" s="108">
        <v>0</v>
      </c>
      <c r="R17" s="108">
        <v>0</v>
      </c>
      <c r="S17" s="108">
        <v>0</v>
      </c>
      <c r="T17" s="108">
        <v>0</v>
      </c>
      <c r="U17" s="106">
        <v>10</v>
      </c>
    </row>
    <row r="18" spans="1:21" s="90" customFormat="1" ht="18.75" customHeight="1">
      <c r="A18" s="105" t="s">
        <v>733</v>
      </c>
      <c r="B18" s="105" t="s">
        <v>734</v>
      </c>
      <c r="C18" s="106">
        <v>87.2</v>
      </c>
      <c r="D18" s="106">
        <v>49.38</v>
      </c>
      <c r="E18" s="106">
        <v>7</v>
      </c>
      <c r="F18" s="106">
        <v>22.82</v>
      </c>
      <c r="G18" s="106">
        <v>0</v>
      </c>
      <c r="H18" s="106">
        <v>0</v>
      </c>
      <c r="I18" s="108">
        <v>0</v>
      </c>
      <c r="J18" s="108">
        <v>0</v>
      </c>
      <c r="K18" s="108">
        <v>0</v>
      </c>
      <c r="L18" s="108">
        <v>0</v>
      </c>
      <c r="M18" s="108">
        <v>8</v>
      </c>
      <c r="N18" s="108">
        <v>0</v>
      </c>
      <c r="O18" s="108">
        <v>0</v>
      </c>
      <c r="P18" s="108">
        <v>0</v>
      </c>
      <c r="Q18" s="108">
        <v>0</v>
      </c>
      <c r="R18" s="108">
        <v>0</v>
      </c>
      <c r="S18" s="108">
        <v>0</v>
      </c>
      <c r="T18" s="108">
        <v>0</v>
      </c>
      <c r="U18" s="106">
        <v>0</v>
      </c>
    </row>
    <row r="19" spans="1:21" s="90" customFormat="1" ht="18.75" customHeight="1">
      <c r="A19" s="105" t="s">
        <v>735</v>
      </c>
      <c r="B19" s="105" t="s">
        <v>736</v>
      </c>
      <c r="C19" s="106">
        <v>98.85</v>
      </c>
      <c r="D19" s="106">
        <v>21.35</v>
      </c>
      <c r="E19" s="106">
        <v>0</v>
      </c>
      <c r="F19" s="106">
        <v>6.6</v>
      </c>
      <c r="G19" s="106">
        <v>20.44</v>
      </c>
      <c r="H19" s="106">
        <v>0</v>
      </c>
      <c r="I19" s="108">
        <v>0</v>
      </c>
      <c r="J19" s="108">
        <v>0</v>
      </c>
      <c r="K19" s="108">
        <v>0</v>
      </c>
      <c r="L19" s="108">
        <v>0</v>
      </c>
      <c r="M19" s="108">
        <v>8.75</v>
      </c>
      <c r="N19" s="108">
        <v>1.7</v>
      </c>
      <c r="O19" s="108">
        <v>15.6</v>
      </c>
      <c r="P19" s="108">
        <v>0</v>
      </c>
      <c r="Q19" s="108">
        <v>1.9</v>
      </c>
      <c r="R19" s="108">
        <v>19.01</v>
      </c>
      <c r="S19" s="108">
        <v>0</v>
      </c>
      <c r="T19" s="108">
        <v>0.3</v>
      </c>
      <c r="U19" s="106">
        <v>3.2</v>
      </c>
    </row>
    <row r="20" spans="1:21" s="90" customFormat="1" ht="18.75" customHeight="1">
      <c r="A20" s="105" t="s">
        <v>737</v>
      </c>
      <c r="B20" s="105" t="s">
        <v>738</v>
      </c>
      <c r="C20" s="106">
        <v>162.01</v>
      </c>
      <c r="D20" s="106">
        <v>94</v>
      </c>
      <c r="E20" s="106">
        <v>0</v>
      </c>
      <c r="F20" s="106">
        <v>21.19</v>
      </c>
      <c r="G20" s="106">
        <v>0</v>
      </c>
      <c r="H20" s="106">
        <v>0</v>
      </c>
      <c r="I20" s="108">
        <v>0</v>
      </c>
      <c r="J20" s="108">
        <v>1.46</v>
      </c>
      <c r="K20" s="108">
        <v>0</v>
      </c>
      <c r="L20" s="108">
        <v>0</v>
      </c>
      <c r="M20" s="108">
        <v>1.8</v>
      </c>
      <c r="N20" s="108">
        <v>0</v>
      </c>
      <c r="O20" s="108">
        <v>1.9</v>
      </c>
      <c r="P20" s="108">
        <v>0</v>
      </c>
      <c r="Q20" s="108">
        <v>0</v>
      </c>
      <c r="R20" s="108">
        <v>11.4</v>
      </c>
      <c r="S20" s="108">
        <v>0</v>
      </c>
      <c r="T20" s="108">
        <v>0</v>
      </c>
      <c r="U20" s="106">
        <v>30.26</v>
      </c>
    </row>
    <row r="21" spans="1:21" s="90" customFormat="1" ht="18.75" customHeight="1">
      <c r="A21" s="105" t="s">
        <v>739</v>
      </c>
      <c r="B21" s="105" t="s">
        <v>740</v>
      </c>
      <c r="C21" s="106">
        <v>172.86</v>
      </c>
      <c r="D21" s="106">
        <v>64.16</v>
      </c>
      <c r="E21" s="106">
        <v>0</v>
      </c>
      <c r="F21" s="106">
        <v>98</v>
      </c>
      <c r="G21" s="106">
        <v>0</v>
      </c>
      <c r="H21" s="106">
        <v>0.1</v>
      </c>
      <c r="I21" s="108">
        <v>2.6</v>
      </c>
      <c r="J21" s="108">
        <v>0</v>
      </c>
      <c r="K21" s="108">
        <v>0</v>
      </c>
      <c r="L21" s="108">
        <v>0</v>
      </c>
      <c r="M21" s="108">
        <v>0</v>
      </c>
      <c r="N21" s="108">
        <v>0</v>
      </c>
      <c r="O21" s="108">
        <v>0</v>
      </c>
      <c r="P21" s="108">
        <v>0</v>
      </c>
      <c r="Q21" s="108">
        <v>0</v>
      </c>
      <c r="R21" s="108">
        <v>8</v>
      </c>
      <c r="S21" s="108">
        <v>0</v>
      </c>
      <c r="T21" s="108">
        <v>0</v>
      </c>
      <c r="U21" s="106">
        <v>0</v>
      </c>
    </row>
    <row r="22" spans="1:21" s="90" customFormat="1" ht="18.75" customHeight="1">
      <c r="A22" s="105" t="s">
        <v>741</v>
      </c>
      <c r="B22" s="105" t="s">
        <v>742</v>
      </c>
      <c r="C22" s="106">
        <v>1252.09</v>
      </c>
      <c r="D22" s="106">
        <v>638.97</v>
      </c>
      <c r="E22" s="106">
        <v>0</v>
      </c>
      <c r="F22" s="106">
        <v>20.85</v>
      </c>
      <c r="G22" s="106">
        <v>1.35</v>
      </c>
      <c r="H22" s="106">
        <v>19.5</v>
      </c>
      <c r="I22" s="108">
        <v>230.13</v>
      </c>
      <c r="J22" s="108">
        <v>59.85</v>
      </c>
      <c r="K22" s="108">
        <v>12.16</v>
      </c>
      <c r="L22" s="108">
        <v>0.2</v>
      </c>
      <c r="M22" s="108">
        <v>67.7</v>
      </c>
      <c r="N22" s="108">
        <v>11.65</v>
      </c>
      <c r="O22" s="108">
        <v>5.09</v>
      </c>
      <c r="P22" s="108">
        <v>10.05</v>
      </c>
      <c r="Q22" s="108">
        <v>0.84</v>
      </c>
      <c r="R22" s="108">
        <v>15.15</v>
      </c>
      <c r="S22" s="108">
        <v>0</v>
      </c>
      <c r="T22" s="108">
        <v>20.95</v>
      </c>
      <c r="U22" s="106">
        <v>137.65</v>
      </c>
    </row>
    <row r="23" spans="1:21" s="90" customFormat="1" ht="18.75" customHeight="1">
      <c r="A23" s="105" t="s">
        <v>743</v>
      </c>
      <c r="B23" s="105" t="s">
        <v>744</v>
      </c>
      <c r="C23" s="106">
        <v>834.85</v>
      </c>
      <c r="D23" s="106">
        <f>SUM(D24:D26)</f>
        <v>90.32</v>
      </c>
      <c r="E23" s="106">
        <f aca="true" t="shared" si="2" ref="E23:U23">SUM(E24:E26)</f>
        <v>0</v>
      </c>
      <c r="F23" s="106">
        <f t="shared" si="2"/>
        <v>623</v>
      </c>
      <c r="G23" s="106">
        <f t="shared" si="2"/>
        <v>7.55</v>
      </c>
      <c r="H23" s="106">
        <f t="shared" si="2"/>
        <v>0</v>
      </c>
      <c r="I23" s="106">
        <f t="shared" si="2"/>
        <v>7.56</v>
      </c>
      <c r="J23" s="106">
        <f t="shared" si="2"/>
        <v>5</v>
      </c>
      <c r="K23" s="106">
        <f t="shared" si="2"/>
        <v>4.8</v>
      </c>
      <c r="L23" s="106">
        <f t="shared" si="2"/>
        <v>0</v>
      </c>
      <c r="M23" s="106">
        <f t="shared" si="2"/>
        <v>48.24</v>
      </c>
      <c r="N23" s="106">
        <f t="shared" si="2"/>
        <v>18</v>
      </c>
      <c r="O23" s="106">
        <f t="shared" si="2"/>
        <v>26</v>
      </c>
      <c r="P23" s="106">
        <f t="shared" si="2"/>
        <v>0</v>
      </c>
      <c r="Q23" s="106">
        <f t="shared" si="2"/>
        <v>1.39</v>
      </c>
      <c r="R23" s="106">
        <f t="shared" si="2"/>
        <v>0</v>
      </c>
      <c r="S23" s="106">
        <f t="shared" si="2"/>
        <v>0</v>
      </c>
      <c r="T23" s="106">
        <f t="shared" si="2"/>
        <v>0</v>
      </c>
      <c r="U23" s="106">
        <f t="shared" si="2"/>
        <v>2.99</v>
      </c>
    </row>
    <row r="24" spans="1:21" s="90" customFormat="1" ht="18.75" customHeight="1">
      <c r="A24" s="105" t="s">
        <v>745</v>
      </c>
      <c r="B24" s="105" t="s">
        <v>746</v>
      </c>
      <c r="C24" s="106">
        <v>42</v>
      </c>
      <c r="D24" s="106"/>
      <c r="E24" s="106"/>
      <c r="F24" s="106"/>
      <c r="G24" s="106"/>
      <c r="H24" s="106"/>
      <c r="I24" s="108"/>
      <c r="J24" s="108"/>
      <c r="K24" s="108"/>
      <c r="L24" s="108"/>
      <c r="M24" s="108"/>
      <c r="N24" s="108">
        <v>18</v>
      </c>
      <c r="O24" s="108">
        <v>24</v>
      </c>
      <c r="P24" s="108"/>
      <c r="Q24" s="108"/>
      <c r="R24" s="108"/>
      <c r="S24" s="108"/>
      <c r="T24" s="108"/>
      <c r="U24" s="106"/>
    </row>
    <row r="25" spans="1:21" s="90" customFormat="1" ht="18.75" customHeight="1">
      <c r="A25" s="105" t="s">
        <v>747</v>
      </c>
      <c r="B25" s="105" t="s">
        <v>748</v>
      </c>
      <c r="C25" s="106">
        <v>773.99</v>
      </c>
      <c r="D25" s="106">
        <v>88.82</v>
      </c>
      <c r="E25" s="106">
        <v>0</v>
      </c>
      <c r="F25" s="106">
        <v>623</v>
      </c>
      <c r="G25" s="106">
        <v>7.55</v>
      </c>
      <c r="H25" s="106">
        <v>0</v>
      </c>
      <c r="I25" s="108">
        <v>0</v>
      </c>
      <c r="J25" s="108">
        <v>5</v>
      </c>
      <c r="K25" s="108">
        <v>4.8</v>
      </c>
      <c r="L25" s="108">
        <v>0</v>
      </c>
      <c r="M25" s="108">
        <v>38.74</v>
      </c>
      <c r="N25" s="108">
        <v>0</v>
      </c>
      <c r="O25" s="108">
        <v>1.7</v>
      </c>
      <c r="P25" s="108">
        <v>0</v>
      </c>
      <c r="Q25" s="108">
        <v>1.39</v>
      </c>
      <c r="R25" s="108">
        <v>0</v>
      </c>
      <c r="S25" s="108">
        <v>0</v>
      </c>
      <c r="T25" s="108">
        <v>0</v>
      </c>
      <c r="U25" s="106">
        <v>2.99</v>
      </c>
    </row>
    <row r="26" spans="1:21" s="90" customFormat="1" ht="18.75" customHeight="1">
      <c r="A26" s="105" t="s">
        <v>749</v>
      </c>
      <c r="B26" s="105" t="s">
        <v>750</v>
      </c>
      <c r="C26" s="106">
        <v>18.86</v>
      </c>
      <c r="D26" s="106">
        <v>1.5</v>
      </c>
      <c r="E26" s="106">
        <v>0</v>
      </c>
      <c r="F26" s="106">
        <v>0</v>
      </c>
      <c r="G26" s="106">
        <v>0</v>
      </c>
      <c r="H26" s="106">
        <v>0</v>
      </c>
      <c r="I26" s="108">
        <v>7.56</v>
      </c>
      <c r="J26" s="108">
        <v>0</v>
      </c>
      <c r="K26" s="108">
        <v>0</v>
      </c>
      <c r="L26" s="108">
        <v>0</v>
      </c>
      <c r="M26" s="108">
        <v>9.5</v>
      </c>
      <c r="N26" s="108">
        <v>0</v>
      </c>
      <c r="O26" s="108">
        <v>0.3</v>
      </c>
      <c r="P26" s="108">
        <v>0</v>
      </c>
      <c r="Q26" s="108">
        <v>0</v>
      </c>
      <c r="R26" s="108">
        <v>0</v>
      </c>
      <c r="S26" s="108">
        <v>0</v>
      </c>
      <c r="T26" s="108">
        <v>0</v>
      </c>
      <c r="U26" s="106">
        <v>0</v>
      </c>
    </row>
    <row r="27" spans="1:21" s="90" customFormat="1" ht="18.75" customHeight="1">
      <c r="A27" s="105" t="s">
        <v>751</v>
      </c>
      <c r="B27" s="105" t="s">
        <v>752</v>
      </c>
      <c r="C27" s="106">
        <v>10.6</v>
      </c>
      <c r="D27" s="106">
        <v>4</v>
      </c>
      <c r="E27" s="106">
        <v>0</v>
      </c>
      <c r="F27" s="106">
        <v>6.6</v>
      </c>
      <c r="G27" s="106">
        <v>0</v>
      </c>
      <c r="H27" s="106">
        <v>0</v>
      </c>
      <c r="I27" s="108">
        <v>0</v>
      </c>
      <c r="J27" s="108">
        <v>0</v>
      </c>
      <c r="K27" s="108">
        <v>0</v>
      </c>
      <c r="L27" s="108">
        <v>0</v>
      </c>
      <c r="M27" s="108">
        <v>0</v>
      </c>
      <c r="N27" s="108">
        <v>0</v>
      </c>
      <c r="O27" s="108">
        <v>0</v>
      </c>
      <c r="P27" s="108">
        <v>0</v>
      </c>
      <c r="Q27" s="108">
        <v>0</v>
      </c>
      <c r="R27" s="108">
        <v>0</v>
      </c>
      <c r="S27" s="108">
        <v>0</v>
      </c>
      <c r="T27" s="108">
        <v>0</v>
      </c>
      <c r="U27" s="106">
        <v>0</v>
      </c>
    </row>
    <row r="28" spans="1:21" s="90" customFormat="1" ht="18.75" customHeight="1">
      <c r="A28" s="105" t="s">
        <v>753</v>
      </c>
      <c r="B28" s="105" t="s">
        <v>748</v>
      </c>
      <c r="C28" s="106">
        <v>10.6</v>
      </c>
      <c r="D28" s="106">
        <v>4</v>
      </c>
      <c r="E28" s="106">
        <v>0</v>
      </c>
      <c r="F28" s="106">
        <v>6.6</v>
      </c>
      <c r="G28" s="106">
        <v>0</v>
      </c>
      <c r="H28" s="106">
        <v>0</v>
      </c>
      <c r="I28" s="108">
        <v>0</v>
      </c>
      <c r="J28" s="108">
        <v>0</v>
      </c>
      <c r="K28" s="108">
        <v>0</v>
      </c>
      <c r="L28" s="108">
        <v>0</v>
      </c>
      <c r="M28" s="108">
        <v>0</v>
      </c>
      <c r="N28" s="108">
        <v>0</v>
      </c>
      <c r="O28" s="108">
        <v>0</v>
      </c>
      <c r="P28" s="108">
        <v>0</v>
      </c>
      <c r="Q28" s="108">
        <v>0</v>
      </c>
      <c r="R28" s="108">
        <v>0</v>
      </c>
      <c r="S28" s="108">
        <v>0</v>
      </c>
      <c r="T28" s="108">
        <v>0</v>
      </c>
      <c r="U28" s="106">
        <v>0</v>
      </c>
    </row>
    <row r="29" spans="1:21" s="90" customFormat="1" ht="18.75" customHeight="1">
      <c r="A29" s="105" t="s">
        <v>754</v>
      </c>
      <c r="B29" s="105" t="s">
        <v>755</v>
      </c>
      <c r="C29" s="106">
        <v>27988.30000000004</v>
      </c>
      <c r="D29" s="106">
        <v>91.83</v>
      </c>
      <c r="E29" s="106">
        <v>0</v>
      </c>
      <c r="F29" s="106">
        <v>0</v>
      </c>
      <c r="G29" s="106">
        <v>19742.98000000002</v>
      </c>
      <c r="H29" s="106">
        <v>0</v>
      </c>
      <c r="I29" s="108">
        <v>944.9600000000004</v>
      </c>
      <c r="J29" s="108">
        <v>1197.28</v>
      </c>
      <c r="K29" s="108">
        <v>2191.55</v>
      </c>
      <c r="L29" s="108">
        <v>2.6</v>
      </c>
      <c r="M29" s="108">
        <v>914.29</v>
      </c>
      <c r="N29" s="108">
        <v>2590.58</v>
      </c>
      <c r="O29" s="108">
        <v>185.52</v>
      </c>
      <c r="P29" s="108">
        <v>0</v>
      </c>
      <c r="Q29" s="108">
        <v>0</v>
      </c>
      <c r="R29" s="108">
        <v>126.71</v>
      </c>
      <c r="S29" s="108">
        <v>0</v>
      </c>
      <c r="T29" s="108">
        <v>0</v>
      </c>
      <c r="U29" s="106">
        <v>0</v>
      </c>
    </row>
    <row r="30" spans="1:21" s="90" customFormat="1" ht="18.75" customHeight="1">
      <c r="A30" s="105" t="s">
        <v>756</v>
      </c>
      <c r="B30" s="105" t="s">
        <v>757</v>
      </c>
      <c r="C30" s="106">
        <v>25363.43000000003</v>
      </c>
      <c r="D30" s="106">
        <v>76.43</v>
      </c>
      <c r="E30" s="106">
        <v>0</v>
      </c>
      <c r="F30" s="106">
        <v>0</v>
      </c>
      <c r="G30" s="106">
        <v>18020.88000000002</v>
      </c>
      <c r="H30" s="106">
        <v>0</v>
      </c>
      <c r="I30" s="108">
        <v>800.3400000000003</v>
      </c>
      <c r="J30" s="108">
        <v>1135.53</v>
      </c>
      <c r="K30" s="108">
        <v>2007.99</v>
      </c>
      <c r="L30" s="108">
        <v>2.4</v>
      </c>
      <c r="M30" s="108">
        <v>867.0700000000002</v>
      </c>
      <c r="N30" s="108">
        <v>2158.19</v>
      </c>
      <c r="O30" s="108">
        <v>174.51</v>
      </c>
      <c r="P30" s="108">
        <v>0</v>
      </c>
      <c r="Q30" s="108">
        <v>0</v>
      </c>
      <c r="R30" s="108">
        <v>120.09</v>
      </c>
      <c r="S30" s="108">
        <v>0</v>
      </c>
      <c r="T30" s="108">
        <v>0</v>
      </c>
      <c r="U30" s="106">
        <v>0</v>
      </c>
    </row>
    <row r="31" spans="1:21" s="90" customFormat="1" ht="18.75" customHeight="1">
      <c r="A31" s="105" t="s">
        <v>758</v>
      </c>
      <c r="B31" s="105" t="s">
        <v>759</v>
      </c>
      <c r="C31" s="106">
        <v>2624.87</v>
      </c>
      <c r="D31" s="106">
        <v>15.4</v>
      </c>
      <c r="E31" s="106">
        <v>0</v>
      </c>
      <c r="F31" s="106">
        <v>0</v>
      </c>
      <c r="G31" s="106">
        <v>1722.1</v>
      </c>
      <c r="H31" s="106">
        <v>0</v>
      </c>
      <c r="I31" s="108">
        <v>144.62</v>
      </c>
      <c r="J31" s="108">
        <v>61.75</v>
      </c>
      <c r="K31" s="108">
        <v>183.56</v>
      </c>
      <c r="L31" s="108">
        <v>0.2</v>
      </c>
      <c r="M31" s="108">
        <v>47.22</v>
      </c>
      <c r="N31" s="108">
        <v>432.39</v>
      </c>
      <c r="O31" s="108">
        <v>11.01</v>
      </c>
      <c r="P31" s="108">
        <v>0</v>
      </c>
      <c r="Q31" s="108">
        <v>0</v>
      </c>
      <c r="R31" s="108">
        <v>6.62</v>
      </c>
      <c r="S31" s="108">
        <v>0</v>
      </c>
      <c r="T31" s="108">
        <v>0</v>
      </c>
      <c r="U31" s="106">
        <v>0</v>
      </c>
    </row>
    <row r="32" spans="1:21" s="90" customFormat="1" ht="18.75" customHeight="1">
      <c r="A32" s="105" t="s">
        <v>760</v>
      </c>
      <c r="B32" s="105" t="s">
        <v>761</v>
      </c>
      <c r="C32" s="106">
        <v>180.41</v>
      </c>
      <c r="D32" s="106">
        <v>0</v>
      </c>
      <c r="E32" s="106">
        <v>0</v>
      </c>
      <c r="F32" s="106">
        <v>0</v>
      </c>
      <c r="G32" s="106">
        <v>150.28</v>
      </c>
      <c r="H32" s="106">
        <v>0</v>
      </c>
      <c r="I32" s="108">
        <v>15.31</v>
      </c>
      <c r="J32" s="108">
        <v>1.8</v>
      </c>
      <c r="K32" s="108">
        <v>0</v>
      </c>
      <c r="L32" s="108">
        <v>0</v>
      </c>
      <c r="M32" s="108">
        <v>0</v>
      </c>
      <c r="N32" s="108">
        <v>13.02</v>
      </c>
      <c r="O32" s="108">
        <v>0</v>
      </c>
      <c r="P32" s="108">
        <v>0</v>
      </c>
      <c r="Q32" s="108">
        <v>0</v>
      </c>
      <c r="R32" s="108">
        <v>0</v>
      </c>
      <c r="S32" s="108">
        <v>0</v>
      </c>
      <c r="T32" s="108">
        <v>0</v>
      </c>
      <c r="U32" s="106">
        <v>0</v>
      </c>
    </row>
    <row r="33" spans="1:21" s="90" customFormat="1" ht="18.75" customHeight="1">
      <c r="A33" s="105" t="s">
        <v>762</v>
      </c>
      <c r="B33" s="105" t="s">
        <v>763</v>
      </c>
      <c r="C33" s="106">
        <v>156.4</v>
      </c>
      <c r="D33" s="106">
        <v>0</v>
      </c>
      <c r="E33" s="106">
        <v>0</v>
      </c>
      <c r="F33" s="106">
        <v>0</v>
      </c>
      <c r="G33" s="106">
        <v>126.27</v>
      </c>
      <c r="H33" s="106">
        <v>0</v>
      </c>
      <c r="I33" s="108">
        <v>15.31</v>
      </c>
      <c r="J33" s="108">
        <v>1.8</v>
      </c>
      <c r="K33" s="108">
        <v>0</v>
      </c>
      <c r="L33" s="108">
        <v>0</v>
      </c>
      <c r="M33" s="108">
        <v>0</v>
      </c>
      <c r="N33" s="108">
        <v>13.02</v>
      </c>
      <c r="O33" s="108">
        <v>0</v>
      </c>
      <c r="P33" s="108">
        <v>0</v>
      </c>
      <c r="Q33" s="108">
        <v>0</v>
      </c>
      <c r="R33" s="108">
        <v>0</v>
      </c>
      <c r="S33" s="108">
        <v>0</v>
      </c>
      <c r="T33" s="108">
        <v>0</v>
      </c>
      <c r="U33" s="106">
        <v>0</v>
      </c>
    </row>
    <row r="34" spans="1:21" s="90" customFormat="1" ht="18.75" customHeight="1">
      <c r="A34" s="105" t="s">
        <v>764</v>
      </c>
      <c r="B34" s="105" t="s">
        <v>765</v>
      </c>
      <c r="C34" s="106">
        <v>24.01</v>
      </c>
      <c r="D34" s="106">
        <v>0</v>
      </c>
      <c r="E34" s="106">
        <v>0</v>
      </c>
      <c r="F34" s="106">
        <v>0</v>
      </c>
      <c r="G34" s="106">
        <v>24.01</v>
      </c>
      <c r="H34" s="106">
        <v>0</v>
      </c>
      <c r="I34" s="108">
        <v>0</v>
      </c>
      <c r="J34" s="108">
        <v>0</v>
      </c>
      <c r="K34" s="108">
        <v>0</v>
      </c>
      <c r="L34" s="108">
        <v>0</v>
      </c>
      <c r="M34" s="108">
        <v>0</v>
      </c>
      <c r="N34" s="108">
        <v>0</v>
      </c>
      <c r="O34" s="108">
        <v>0</v>
      </c>
      <c r="P34" s="108">
        <v>0</v>
      </c>
      <c r="Q34" s="108">
        <v>0</v>
      </c>
      <c r="R34" s="108">
        <v>0</v>
      </c>
      <c r="S34" s="108">
        <v>0</v>
      </c>
      <c r="T34" s="108">
        <v>0</v>
      </c>
      <c r="U34" s="106">
        <v>0</v>
      </c>
    </row>
    <row r="35" spans="1:21" s="90" customFormat="1" ht="18.75" customHeight="1">
      <c r="A35" s="105" t="s">
        <v>766</v>
      </c>
      <c r="B35" s="105" t="s">
        <v>294</v>
      </c>
      <c r="C35" s="106">
        <v>3</v>
      </c>
      <c r="D35" s="106">
        <v>0</v>
      </c>
      <c r="E35" s="106">
        <v>0</v>
      </c>
      <c r="F35" s="106">
        <v>0</v>
      </c>
      <c r="G35" s="106">
        <v>0</v>
      </c>
      <c r="H35" s="106">
        <v>0</v>
      </c>
      <c r="I35" s="108">
        <v>0</v>
      </c>
      <c r="J35" s="108">
        <v>0</v>
      </c>
      <c r="K35" s="108">
        <v>0</v>
      </c>
      <c r="L35" s="108">
        <v>0</v>
      </c>
      <c r="M35" s="108">
        <v>0</v>
      </c>
      <c r="N35" s="108">
        <v>0</v>
      </c>
      <c r="O35" s="108">
        <v>0</v>
      </c>
      <c r="P35" s="108">
        <v>0</v>
      </c>
      <c r="Q35" s="108">
        <v>3</v>
      </c>
      <c r="R35" s="108">
        <v>0</v>
      </c>
      <c r="S35" s="108">
        <v>0</v>
      </c>
      <c r="T35" s="108">
        <v>0</v>
      </c>
      <c r="U35" s="106">
        <v>0</v>
      </c>
    </row>
    <row r="36" spans="1:21" s="90" customFormat="1" ht="18.75" customHeight="1">
      <c r="A36" s="105" t="s">
        <v>767</v>
      </c>
      <c r="B36" s="105" t="s">
        <v>768</v>
      </c>
      <c r="C36" s="106">
        <v>3</v>
      </c>
      <c r="D36" s="106">
        <v>0</v>
      </c>
      <c r="E36" s="106">
        <v>0</v>
      </c>
      <c r="F36" s="106">
        <v>0</v>
      </c>
      <c r="G36" s="106">
        <v>0</v>
      </c>
      <c r="H36" s="106">
        <v>0</v>
      </c>
      <c r="I36" s="108">
        <v>0</v>
      </c>
      <c r="J36" s="108">
        <v>0</v>
      </c>
      <c r="K36" s="108">
        <v>0</v>
      </c>
      <c r="L36" s="108">
        <v>0</v>
      </c>
      <c r="M36" s="108">
        <v>0</v>
      </c>
      <c r="N36" s="108">
        <v>0</v>
      </c>
      <c r="O36" s="108">
        <v>0</v>
      </c>
      <c r="P36" s="108">
        <v>0</v>
      </c>
      <c r="Q36" s="108">
        <v>3</v>
      </c>
      <c r="R36" s="108">
        <v>0</v>
      </c>
      <c r="S36" s="108">
        <v>0</v>
      </c>
      <c r="T36" s="108">
        <v>0</v>
      </c>
      <c r="U36" s="106">
        <v>0</v>
      </c>
    </row>
    <row r="37" spans="1:21" s="90" customFormat="1" ht="18.75" customHeight="1">
      <c r="A37" s="105" t="s">
        <v>769</v>
      </c>
      <c r="B37" s="105" t="s">
        <v>770</v>
      </c>
      <c r="C37" s="106">
        <v>749.5800000000005</v>
      </c>
      <c r="D37" s="106">
        <v>62.31</v>
      </c>
      <c r="E37" s="106">
        <v>0</v>
      </c>
      <c r="F37" s="106">
        <v>65.79</v>
      </c>
      <c r="G37" s="106">
        <v>435.3</v>
      </c>
      <c r="H37" s="106">
        <v>1.39</v>
      </c>
      <c r="I37" s="108">
        <v>11.95</v>
      </c>
      <c r="J37" s="108">
        <v>14.96</v>
      </c>
      <c r="K37" s="108">
        <v>17.66</v>
      </c>
      <c r="L37" s="108">
        <v>0.52</v>
      </c>
      <c r="M37" s="108">
        <v>6.65</v>
      </c>
      <c r="N37" s="108">
        <v>89.66</v>
      </c>
      <c r="O37" s="108">
        <v>12.42</v>
      </c>
      <c r="P37" s="108">
        <v>0</v>
      </c>
      <c r="Q37" s="108">
        <v>16.79</v>
      </c>
      <c r="R37" s="108">
        <v>2.45</v>
      </c>
      <c r="S37" s="108">
        <v>0</v>
      </c>
      <c r="T37" s="108">
        <v>11.73</v>
      </c>
      <c r="U37" s="106">
        <v>0</v>
      </c>
    </row>
    <row r="38" spans="1:21" s="90" customFormat="1" ht="18.75" customHeight="1">
      <c r="A38" s="105" t="s">
        <v>771</v>
      </c>
      <c r="B38" s="105" t="s">
        <v>772</v>
      </c>
      <c r="C38" s="106">
        <v>372.7</v>
      </c>
      <c r="D38" s="106">
        <v>19.37</v>
      </c>
      <c r="E38" s="106">
        <v>0</v>
      </c>
      <c r="F38" s="106">
        <v>47.63</v>
      </c>
      <c r="G38" s="106">
        <v>254.14</v>
      </c>
      <c r="H38" s="106">
        <v>0</v>
      </c>
      <c r="I38" s="108">
        <v>6.92</v>
      </c>
      <c r="J38" s="108">
        <v>10.61</v>
      </c>
      <c r="K38" s="108">
        <v>2.31</v>
      </c>
      <c r="L38" s="108">
        <v>0</v>
      </c>
      <c r="M38" s="108">
        <v>2.5</v>
      </c>
      <c r="N38" s="108">
        <v>0</v>
      </c>
      <c r="O38" s="108">
        <v>6.74</v>
      </c>
      <c r="P38" s="108">
        <v>0</v>
      </c>
      <c r="Q38" s="108">
        <v>12.77</v>
      </c>
      <c r="R38" s="108">
        <v>0.77</v>
      </c>
      <c r="S38" s="108">
        <v>0</v>
      </c>
      <c r="T38" s="108">
        <v>8.94</v>
      </c>
      <c r="U38" s="106">
        <v>0</v>
      </c>
    </row>
    <row r="39" spans="1:21" s="90" customFormat="1" ht="18.75" customHeight="1">
      <c r="A39" s="105" t="s">
        <v>773</v>
      </c>
      <c r="B39" s="105" t="s">
        <v>774</v>
      </c>
      <c r="C39" s="106">
        <v>108.88</v>
      </c>
      <c r="D39" s="106">
        <v>0</v>
      </c>
      <c r="E39" s="106">
        <v>0</v>
      </c>
      <c r="F39" s="106">
        <v>0</v>
      </c>
      <c r="G39" s="106">
        <v>108.88</v>
      </c>
      <c r="H39" s="106">
        <v>0</v>
      </c>
      <c r="I39" s="108">
        <v>0</v>
      </c>
      <c r="J39" s="108">
        <v>0</v>
      </c>
      <c r="K39" s="108">
        <v>0</v>
      </c>
      <c r="L39" s="108">
        <v>0</v>
      </c>
      <c r="M39" s="108">
        <v>0</v>
      </c>
      <c r="N39" s="108">
        <v>0</v>
      </c>
      <c r="O39" s="108">
        <v>0</v>
      </c>
      <c r="P39" s="108">
        <v>0</v>
      </c>
      <c r="Q39" s="108">
        <v>0</v>
      </c>
      <c r="R39" s="108">
        <v>0</v>
      </c>
      <c r="S39" s="108">
        <v>0</v>
      </c>
      <c r="T39" s="108">
        <v>0</v>
      </c>
      <c r="U39" s="106">
        <v>0</v>
      </c>
    </row>
    <row r="40" spans="1:21" s="90" customFormat="1" ht="18.75" customHeight="1">
      <c r="A40" s="105" t="s">
        <v>775</v>
      </c>
      <c r="B40" s="105" t="s">
        <v>776</v>
      </c>
      <c r="C40" s="106">
        <v>0.53</v>
      </c>
      <c r="D40" s="106">
        <v>0.53</v>
      </c>
      <c r="E40" s="106">
        <v>0</v>
      </c>
      <c r="F40" s="106">
        <v>0</v>
      </c>
      <c r="G40" s="106">
        <v>0</v>
      </c>
      <c r="H40" s="106">
        <v>0</v>
      </c>
      <c r="I40" s="108">
        <v>0</v>
      </c>
      <c r="J40" s="108">
        <v>0</v>
      </c>
      <c r="K40" s="108">
        <v>0</v>
      </c>
      <c r="L40" s="108">
        <v>0</v>
      </c>
      <c r="M40" s="108">
        <v>0</v>
      </c>
      <c r="N40" s="108">
        <v>0</v>
      </c>
      <c r="O40" s="108">
        <v>0</v>
      </c>
      <c r="P40" s="108">
        <v>0</v>
      </c>
      <c r="Q40" s="108">
        <v>0</v>
      </c>
      <c r="R40" s="108">
        <v>0</v>
      </c>
      <c r="S40" s="108">
        <v>0</v>
      </c>
      <c r="T40" s="108">
        <v>0</v>
      </c>
      <c r="U40" s="106">
        <v>0</v>
      </c>
    </row>
    <row r="41" spans="1:21" s="90" customFormat="1" ht="18.75" customHeight="1">
      <c r="A41" s="105" t="s">
        <v>777</v>
      </c>
      <c r="B41" s="105" t="s">
        <v>778</v>
      </c>
      <c r="C41" s="106">
        <v>267.47</v>
      </c>
      <c r="D41" s="106">
        <v>42.41</v>
      </c>
      <c r="E41" s="106">
        <v>0</v>
      </c>
      <c r="F41" s="106">
        <v>18.16</v>
      </c>
      <c r="G41" s="106">
        <v>72.27999999999997</v>
      </c>
      <c r="H41" s="106">
        <v>1.39</v>
      </c>
      <c r="I41" s="108">
        <v>5.03</v>
      </c>
      <c r="J41" s="108">
        <v>4.35</v>
      </c>
      <c r="K41" s="108">
        <v>15.35</v>
      </c>
      <c r="L41" s="108">
        <v>0.52</v>
      </c>
      <c r="M41" s="108">
        <v>4.15</v>
      </c>
      <c r="N41" s="108">
        <v>89.66</v>
      </c>
      <c r="O41" s="108">
        <v>5.68</v>
      </c>
      <c r="P41" s="108">
        <v>0</v>
      </c>
      <c r="Q41" s="108">
        <v>4.02</v>
      </c>
      <c r="R41" s="108">
        <v>1.68</v>
      </c>
      <c r="S41" s="108">
        <v>0</v>
      </c>
      <c r="T41" s="108">
        <v>2.79</v>
      </c>
      <c r="U41" s="106">
        <v>0</v>
      </c>
    </row>
  </sheetData>
  <sheetProtection/>
  <mergeCells count="23">
    <mergeCell ref="A2:U2"/>
    <mergeCell ref="T3:U3"/>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s>
  <printOptions horizontalCentered="1"/>
  <pageMargins left="0.59" right="0.35" top="0.55" bottom="0.55" header="0.51" footer="0.51"/>
  <pageSetup firstPageNumber="32" useFirstPageNumber="1" fitToHeight="0" fitToWidth="1" horizontalDpi="600" verticalDpi="600" orientation="landscape" paperSize="9" scale="60"/>
  <headerFooter alignWithMargins="0">
    <oddFooter>&amp;C&amp;P</oddFooter>
  </headerFooter>
</worksheet>
</file>

<file path=xl/worksheets/sheet18.xml><?xml version="1.0" encoding="utf-8"?>
<worksheet xmlns="http://schemas.openxmlformats.org/spreadsheetml/2006/main" xmlns:r="http://schemas.openxmlformats.org/officeDocument/2006/relationships">
  <dimension ref="A1:C53"/>
  <sheetViews>
    <sheetView workbookViewId="0" topLeftCell="A1">
      <selection activeCell="F13" sqref="F13"/>
    </sheetView>
  </sheetViews>
  <sheetFormatPr defaultColWidth="9.125" defaultRowHeight="14.25"/>
  <cols>
    <col min="1" max="1" width="52.375" style="42" customWidth="1"/>
    <col min="2" max="2" width="12.625" style="42" customWidth="1"/>
    <col min="3" max="3" width="12.875" style="42" customWidth="1"/>
    <col min="4" max="250" width="9.125" style="42" customWidth="1"/>
    <col min="251" max="16384" width="9.125" style="42" customWidth="1"/>
  </cols>
  <sheetData>
    <row r="1" spans="1:3" s="72" customFormat="1" ht="31.5" customHeight="1">
      <c r="A1" s="73" t="s">
        <v>779</v>
      </c>
      <c r="B1" s="73"/>
      <c r="C1" s="73"/>
    </row>
    <row r="2" spans="1:3" s="45" customFormat="1" ht="21.75" customHeight="1">
      <c r="A2" s="74" t="s">
        <v>780</v>
      </c>
      <c r="C2" s="75" t="s">
        <v>23</v>
      </c>
    </row>
    <row r="3" spans="1:3" ht="16.5" customHeight="1">
      <c r="A3" s="76" t="s">
        <v>104</v>
      </c>
      <c r="B3" s="76" t="s">
        <v>72</v>
      </c>
      <c r="C3" s="76" t="s">
        <v>73</v>
      </c>
    </row>
    <row r="4" spans="1:3" ht="16.5" customHeight="1">
      <c r="A4" s="77" t="s">
        <v>105</v>
      </c>
      <c r="B4" s="76">
        <v>29470</v>
      </c>
      <c r="C4" s="76">
        <v>29470</v>
      </c>
    </row>
    <row r="5" spans="1:3" ht="16.5" customHeight="1">
      <c r="A5" s="77" t="s">
        <v>106</v>
      </c>
      <c r="B5" s="76">
        <f>B6+B11+B25</f>
        <v>96828</v>
      </c>
      <c r="C5" s="76">
        <f>C6+C11+C25</f>
        <v>96828</v>
      </c>
    </row>
    <row r="6" spans="1:3" ht="16.5" customHeight="1">
      <c r="A6" s="77" t="s">
        <v>107</v>
      </c>
      <c r="B6" s="76">
        <f>SUM(B7:B10)</f>
        <v>3197</v>
      </c>
      <c r="C6" s="76">
        <f>SUM(C7:C10)</f>
        <v>3197</v>
      </c>
    </row>
    <row r="7" spans="1:3" ht="16.5" customHeight="1">
      <c r="A7" s="78" t="s">
        <v>108</v>
      </c>
      <c r="B7" s="79">
        <v>802</v>
      </c>
      <c r="C7" s="79">
        <v>802</v>
      </c>
    </row>
    <row r="8" spans="1:3" ht="16.5" customHeight="1">
      <c r="A8" s="78" t="s">
        <v>109</v>
      </c>
      <c r="B8" s="79">
        <v>259</v>
      </c>
      <c r="C8" s="79">
        <v>259</v>
      </c>
    </row>
    <row r="9" spans="1:3" ht="16.5" customHeight="1">
      <c r="A9" s="78" t="s">
        <v>781</v>
      </c>
      <c r="B9" s="79">
        <v>1410</v>
      </c>
      <c r="C9" s="79">
        <v>1410</v>
      </c>
    </row>
    <row r="10" spans="1:3" ht="16.5" customHeight="1">
      <c r="A10" s="78" t="s">
        <v>112</v>
      </c>
      <c r="B10" s="79">
        <v>726</v>
      </c>
      <c r="C10" s="79">
        <v>726</v>
      </c>
    </row>
    <row r="11" spans="1:3" ht="16.5" customHeight="1">
      <c r="A11" s="77" t="s">
        <v>113</v>
      </c>
      <c r="B11" s="76">
        <f>SUM(B12:B24)</f>
        <v>48631</v>
      </c>
      <c r="C11" s="76">
        <f>SUM(C12:C24)</f>
        <v>48631</v>
      </c>
    </row>
    <row r="12" spans="1:3" ht="16.5" customHeight="1">
      <c r="A12" s="78" t="s">
        <v>115</v>
      </c>
      <c r="B12" s="79">
        <v>15524</v>
      </c>
      <c r="C12" s="79">
        <v>15524</v>
      </c>
    </row>
    <row r="13" spans="1:3" ht="16.5" customHeight="1">
      <c r="A13" s="80" t="s">
        <v>116</v>
      </c>
      <c r="B13" s="79">
        <v>9168</v>
      </c>
      <c r="C13" s="79">
        <v>9168</v>
      </c>
    </row>
    <row r="14" spans="1:3" ht="16.5" customHeight="1">
      <c r="A14" s="80" t="s">
        <v>124</v>
      </c>
      <c r="B14" s="79">
        <v>5741</v>
      </c>
      <c r="C14" s="79">
        <v>5741</v>
      </c>
    </row>
    <row r="15" spans="1:3" ht="16.5" customHeight="1">
      <c r="A15" s="80" t="s">
        <v>126</v>
      </c>
      <c r="B15" s="79">
        <v>3873</v>
      </c>
      <c r="C15" s="79">
        <v>3873</v>
      </c>
    </row>
    <row r="16" spans="1:3" ht="16.5" customHeight="1">
      <c r="A16" s="80" t="s">
        <v>127</v>
      </c>
      <c r="B16" s="79">
        <v>1652</v>
      </c>
      <c r="C16" s="79">
        <v>1652</v>
      </c>
    </row>
    <row r="17" spans="1:3" ht="16.5" customHeight="1">
      <c r="A17" s="80" t="s">
        <v>782</v>
      </c>
      <c r="B17" s="79">
        <v>1254</v>
      </c>
      <c r="C17" s="79">
        <v>1254</v>
      </c>
    </row>
    <row r="18" spans="1:3" ht="16.5" customHeight="1">
      <c r="A18" s="80" t="s">
        <v>783</v>
      </c>
      <c r="B18" s="79">
        <v>1780</v>
      </c>
      <c r="C18" s="79">
        <v>1780</v>
      </c>
    </row>
    <row r="19" spans="1:3" ht="16.5" customHeight="1">
      <c r="A19" s="80" t="s">
        <v>784</v>
      </c>
      <c r="B19" s="79">
        <v>4726</v>
      </c>
      <c r="C19" s="79">
        <v>4726</v>
      </c>
    </row>
    <row r="20" spans="1:3" ht="16.5" customHeight="1">
      <c r="A20" s="80" t="s">
        <v>785</v>
      </c>
      <c r="B20" s="79">
        <v>745</v>
      </c>
      <c r="C20" s="79">
        <v>745</v>
      </c>
    </row>
    <row r="21" spans="1:3" ht="16.5" customHeight="1">
      <c r="A21" s="81" t="s">
        <v>786</v>
      </c>
      <c r="B21" s="79">
        <v>73</v>
      </c>
      <c r="C21" s="79">
        <v>73</v>
      </c>
    </row>
    <row r="22" spans="1:3" ht="16.5" customHeight="1">
      <c r="A22" s="80" t="s">
        <v>787</v>
      </c>
      <c r="B22" s="79">
        <v>621</v>
      </c>
      <c r="C22" s="79">
        <v>621</v>
      </c>
    </row>
    <row r="23" spans="1:3" ht="16.5" customHeight="1">
      <c r="A23" s="80" t="s">
        <v>128</v>
      </c>
      <c r="B23" s="79">
        <v>2575</v>
      </c>
      <c r="C23" s="79">
        <v>2575</v>
      </c>
    </row>
    <row r="24" spans="1:3" ht="16.5" customHeight="1">
      <c r="A24" s="80" t="s">
        <v>117</v>
      </c>
      <c r="B24" s="79">
        <v>899</v>
      </c>
      <c r="C24" s="79">
        <v>899</v>
      </c>
    </row>
    <row r="25" spans="1:3" ht="16.5" customHeight="1">
      <c r="A25" s="77" t="s">
        <v>129</v>
      </c>
      <c r="B25" s="82">
        <v>45000</v>
      </c>
      <c r="C25" s="82">
        <v>45000</v>
      </c>
    </row>
    <row r="26" spans="1:3" ht="16.5" customHeight="1">
      <c r="A26" s="77" t="s">
        <v>130</v>
      </c>
      <c r="B26" s="82"/>
      <c r="C26" s="82"/>
    </row>
    <row r="27" spans="1:3" ht="16.5" customHeight="1">
      <c r="A27" s="83" t="s">
        <v>131</v>
      </c>
      <c r="B27" s="79"/>
      <c r="C27" s="84"/>
    </row>
    <row r="28" spans="1:3" ht="16.5" customHeight="1">
      <c r="A28" s="77" t="s">
        <v>132</v>
      </c>
      <c r="B28" s="76"/>
      <c r="C28" s="82"/>
    </row>
    <row r="29" spans="1:3" ht="16.5" customHeight="1">
      <c r="A29" s="77" t="s">
        <v>133</v>
      </c>
      <c r="B29" s="76">
        <f>SUM(B30:B32)</f>
        <v>16853</v>
      </c>
      <c r="C29" s="76">
        <f>SUM(C30:C32)</f>
        <v>16853</v>
      </c>
    </row>
    <row r="30" spans="1:3" ht="16.5" customHeight="1">
      <c r="A30" s="83" t="s">
        <v>134</v>
      </c>
      <c r="B30" s="79">
        <v>12000</v>
      </c>
      <c r="C30" s="79">
        <v>12000</v>
      </c>
    </row>
    <row r="31" spans="1:3" ht="16.5" customHeight="1">
      <c r="A31" s="83" t="s">
        <v>135</v>
      </c>
      <c r="B31" s="79"/>
      <c r="C31" s="79"/>
    </row>
    <row r="32" spans="1:3" ht="16.5" customHeight="1">
      <c r="A32" s="83" t="s">
        <v>788</v>
      </c>
      <c r="B32" s="85">
        <v>4853</v>
      </c>
      <c r="C32" s="85">
        <v>4853</v>
      </c>
    </row>
    <row r="33" spans="1:3" ht="16.5" customHeight="1">
      <c r="A33" s="77" t="s">
        <v>137</v>
      </c>
      <c r="B33" s="82">
        <v>13000</v>
      </c>
      <c r="C33" s="82">
        <v>13000</v>
      </c>
    </row>
    <row r="34" spans="1:3" ht="17.25" customHeight="1">
      <c r="A34" s="77" t="s">
        <v>138</v>
      </c>
      <c r="B34" s="76">
        <v>5000</v>
      </c>
      <c r="C34" s="76">
        <v>5000</v>
      </c>
    </row>
    <row r="35" spans="1:3" ht="16.5" customHeight="1" hidden="1">
      <c r="A35" s="77"/>
      <c r="B35" s="76"/>
      <c r="C35" s="84"/>
    </row>
    <row r="36" spans="1:3" ht="16.5" customHeight="1" hidden="1">
      <c r="A36" s="77"/>
      <c r="B36" s="76"/>
      <c r="C36" s="84"/>
    </row>
    <row r="37" spans="1:3" ht="16.5" customHeight="1" hidden="1">
      <c r="A37" s="77"/>
      <c r="B37" s="76"/>
      <c r="C37" s="84"/>
    </row>
    <row r="38" spans="1:3" ht="16.5" customHeight="1" hidden="1">
      <c r="A38" s="77"/>
      <c r="B38" s="76"/>
      <c r="C38" s="84"/>
    </row>
    <row r="39" spans="1:3" ht="16.5" customHeight="1">
      <c r="A39" s="76" t="s">
        <v>139</v>
      </c>
      <c r="B39" s="82">
        <f>SUM(B4:B5,B26,B28:B29,B33:B34)</f>
        <v>161151</v>
      </c>
      <c r="C39" s="82">
        <f>SUM(C4:C5,C26,C28:C29,C33:C34)</f>
        <v>161151</v>
      </c>
    </row>
    <row r="40" spans="1:3" ht="14.25">
      <c r="A40" s="86" t="s">
        <v>74</v>
      </c>
      <c r="B40" s="82">
        <v>157941</v>
      </c>
      <c r="C40" s="82">
        <v>150972</v>
      </c>
    </row>
    <row r="41" spans="1:3" ht="14.25">
      <c r="A41" s="86" t="s">
        <v>140</v>
      </c>
      <c r="B41" s="82"/>
      <c r="C41" s="82">
        <f>SUM(C42:C45)</f>
        <v>6969</v>
      </c>
    </row>
    <row r="42" spans="1:3" ht="14.25">
      <c r="A42" s="87" t="s">
        <v>141</v>
      </c>
      <c r="B42" s="84"/>
      <c r="C42" s="84">
        <v>3269</v>
      </c>
    </row>
    <row r="43" spans="1:3" ht="14.25">
      <c r="A43" s="87" t="s">
        <v>142</v>
      </c>
      <c r="B43" s="84"/>
      <c r="C43" s="84">
        <v>2700</v>
      </c>
    </row>
    <row r="44" spans="1:3" ht="14.25">
      <c r="A44" s="80" t="s">
        <v>143</v>
      </c>
      <c r="B44" s="84"/>
      <c r="C44" s="84">
        <v>1000</v>
      </c>
    </row>
    <row r="45" spans="1:3" ht="14.25">
      <c r="A45" s="80" t="s">
        <v>789</v>
      </c>
      <c r="B45" s="84"/>
      <c r="C45" s="84"/>
    </row>
    <row r="46" spans="1:3" ht="14.25">
      <c r="A46" s="86" t="s">
        <v>145</v>
      </c>
      <c r="B46" s="82">
        <f>SUM(B47:B48)</f>
        <v>3210</v>
      </c>
      <c r="C46" s="82">
        <f>SUM(C47:C48)</f>
        <v>3210</v>
      </c>
    </row>
    <row r="47" spans="1:3" ht="14.25">
      <c r="A47" s="87" t="s">
        <v>146</v>
      </c>
      <c r="B47" s="84">
        <v>2180</v>
      </c>
      <c r="C47" s="84">
        <v>2180</v>
      </c>
    </row>
    <row r="48" spans="1:3" ht="14.25">
      <c r="A48" s="87" t="s">
        <v>147</v>
      </c>
      <c r="B48" s="84">
        <v>1030</v>
      </c>
      <c r="C48" s="84">
        <v>1030</v>
      </c>
    </row>
    <row r="49" spans="1:3" ht="14.25">
      <c r="A49" s="86" t="s">
        <v>148</v>
      </c>
      <c r="B49" s="82"/>
      <c r="C49" s="82"/>
    </row>
    <row r="50" spans="1:3" ht="14.25">
      <c r="A50" s="86" t="s">
        <v>149</v>
      </c>
      <c r="B50" s="82"/>
      <c r="C50" s="82"/>
    </row>
    <row r="51" spans="1:3" ht="14.25">
      <c r="A51" s="86" t="s">
        <v>150</v>
      </c>
      <c r="B51" s="82"/>
      <c r="C51" s="82"/>
    </row>
    <row r="52" spans="1:3" ht="14.25">
      <c r="A52" s="82" t="s">
        <v>151</v>
      </c>
      <c r="B52" s="82">
        <f>B40+B41+B46+B50+B51+B49</f>
        <v>161151</v>
      </c>
      <c r="C52" s="82">
        <f>C40+C41+C46+C50+C51+C49</f>
        <v>161151</v>
      </c>
    </row>
    <row r="53" spans="1:3" ht="14.25">
      <c r="A53" s="82" t="s">
        <v>790</v>
      </c>
      <c r="B53" s="82">
        <f>+B39-B52</f>
        <v>0</v>
      </c>
      <c r="C53" s="82">
        <f>+C39-C52</f>
        <v>0</v>
      </c>
    </row>
  </sheetData>
  <sheetProtection/>
  <mergeCells count="1">
    <mergeCell ref="A1:C1"/>
  </mergeCells>
  <printOptions horizontalCentered="1"/>
  <pageMargins left="0.59" right="0.35" top="0.55" bottom="0.55" header="0.51" footer="0.51"/>
  <pageSetup firstPageNumber="33" useFirstPageNumber="1" horizontalDpi="600" verticalDpi="600" orientation="portrait" paperSize="9" scale="90"/>
  <headerFooter alignWithMargins="0">
    <oddFooter>&amp;C&amp;P</oddFooter>
  </headerFooter>
</worksheet>
</file>

<file path=xl/worksheets/sheet19.xml><?xml version="1.0" encoding="utf-8"?>
<worksheet xmlns="http://schemas.openxmlformats.org/spreadsheetml/2006/main" xmlns:r="http://schemas.openxmlformats.org/officeDocument/2006/relationships">
  <dimension ref="A1:J19"/>
  <sheetViews>
    <sheetView showZeros="0" workbookViewId="0" topLeftCell="A1">
      <selection activeCell="E11" sqref="E11"/>
    </sheetView>
  </sheetViews>
  <sheetFormatPr defaultColWidth="8.75390625" defaultRowHeight="14.25"/>
  <cols>
    <col min="1" max="1" width="25.25390625" style="0" customWidth="1"/>
    <col min="2" max="4" width="8.00390625" style="0" customWidth="1"/>
    <col min="5" max="5" width="9.25390625" style="46" customWidth="1"/>
    <col min="6" max="6" width="28.50390625" style="0" customWidth="1"/>
    <col min="7" max="9" width="9.00390625" style="0" customWidth="1"/>
    <col min="10" max="10" width="9.00390625" style="46" customWidth="1"/>
  </cols>
  <sheetData>
    <row r="1" spans="1:10" ht="33" customHeight="1">
      <c r="A1" s="32" t="s">
        <v>791</v>
      </c>
      <c r="B1" s="32"/>
      <c r="C1" s="32"/>
      <c r="D1" s="32"/>
      <c r="E1" s="47"/>
      <c r="F1" s="32"/>
      <c r="G1" s="32"/>
      <c r="H1" s="32"/>
      <c r="I1" s="32"/>
      <c r="J1" s="47"/>
    </row>
    <row r="2" spans="1:10" s="41" customFormat="1" ht="20.25" customHeight="1">
      <c r="A2" s="48" t="s">
        <v>792</v>
      </c>
      <c r="B2" s="49"/>
      <c r="C2" s="49"/>
      <c r="D2" s="49"/>
      <c r="E2" s="50"/>
      <c r="F2" s="49"/>
      <c r="G2" s="51" t="s">
        <v>23</v>
      </c>
      <c r="H2" s="51"/>
      <c r="I2" s="51"/>
      <c r="J2" s="70"/>
    </row>
    <row r="3" spans="1:10" ht="27.75" customHeight="1">
      <c r="A3" s="52" t="s">
        <v>208</v>
      </c>
      <c r="B3" s="53"/>
      <c r="C3" s="53"/>
      <c r="D3" s="53"/>
      <c r="E3" s="54"/>
      <c r="F3" s="52" t="s">
        <v>793</v>
      </c>
      <c r="G3" s="53"/>
      <c r="H3" s="53"/>
      <c r="I3" s="53"/>
      <c r="J3" s="54"/>
    </row>
    <row r="4" spans="1:10" ht="43.5" customHeight="1">
      <c r="A4" s="55" t="s">
        <v>794</v>
      </c>
      <c r="B4" s="55" t="s">
        <v>69</v>
      </c>
      <c r="C4" s="55" t="s">
        <v>258</v>
      </c>
      <c r="D4" s="55" t="s">
        <v>259</v>
      </c>
      <c r="E4" s="56" t="s">
        <v>260</v>
      </c>
      <c r="F4" s="55" t="s">
        <v>795</v>
      </c>
      <c r="G4" s="55" t="s">
        <v>796</v>
      </c>
      <c r="H4" s="55" t="s">
        <v>258</v>
      </c>
      <c r="I4" s="55" t="s">
        <v>259</v>
      </c>
      <c r="J4" s="56" t="s">
        <v>260</v>
      </c>
    </row>
    <row r="5" spans="1:10" ht="24" customHeight="1">
      <c r="A5" s="57" t="s">
        <v>797</v>
      </c>
      <c r="B5" s="58">
        <v>31700</v>
      </c>
      <c r="C5" s="58">
        <v>36000</v>
      </c>
      <c r="D5" s="58">
        <f>C5-B5</f>
        <v>4300</v>
      </c>
      <c r="E5" s="59">
        <f>(C5-B5)/B5*100</f>
        <v>13.564668769716087</v>
      </c>
      <c r="F5" s="57" t="s">
        <v>798</v>
      </c>
      <c r="G5" s="58">
        <f>G6+G7+G8</f>
        <v>18300</v>
      </c>
      <c r="H5" s="58">
        <f>H6+H7+H8</f>
        <v>21760</v>
      </c>
      <c r="I5" s="58">
        <f>H5-G5</f>
        <v>3460</v>
      </c>
      <c r="J5" s="59">
        <f>(H5-G5)/G5*100</f>
        <v>18.907103825136613</v>
      </c>
    </row>
    <row r="6" spans="1:10" ht="30" customHeight="1">
      <c r="A6" s="57" t="s">
        <v>799</v>
      </c>
      <c r="B6" s="58">
        <v>170</v>
      </c>
      <c r="C6" s="58">
        <v>170</v>
      </c>
      <c r="D6" s="58">
        <f>C6-B6</f>
        <v>0</v>
      </c>
      <c r="E6" s="59">
        <f>(C6-B6)/B6*100</f>
        <v>0</v>
      </c>
      <c r="F6" s="57" t="s">
        <v>179</v>
      </c>
      <c r="G6" s="58">
        <v>17700</v>
      </c>
      <c r="H6" s="58">
        <v>21050</v>
      </c>
      <c r="I6" s="58">
        <f aca="true" t="shared" si="0" ref="I6:I16">H6-G6</f>
        <v>3350</v>
      </c>
      <c r="J6" s="59">
        <f>(H6-G6)/G6*100</f>
        <v>18.926553672316384</v>
      </c>
    </row>
    <row r="7" spans="1:10" ht="24.75" customHeight="1">
      <c r="A7" s="57" t="s">
        <v>800</v>
      </c>
      <c r="B7" s="58">
        <v>700</v>
      </c>
      <c r="C7" s="58">
        <v>410</v>
      </c>
      <c r="D7" s="58">
        <f>C7-B7</f>
        <v>-290</v>
      </c>
      <c r="E7" s="59">
        <f>(C7-B7)/B7*100</f>
        <v>-41.42857142857143</v>
      </c>
      <c r="F7" s="57" t="s">
        <v>181</v>
      </c>
      <c r="G7" s="58">
        <v>300</v>
      </c>
      <c r="H7" s="58">
        <v>410</v>
      </c>
      <c r="I7" s="58">
        <f aca="true" t="shared" si="1" ref="I7:I12">H7-G7</f>
        <v>110</v>
      </c>
      <c r="J7" s="59">
        <f aca="true" t="shared" si="2" ref="J7:J14">(H7-G7)/G7*100</f>
        <v>36.666666666666664</v>
      </c>
    </row>
    <row r="8" spans="1:10" ht="22.5" customHeight="1">
      <c r="A8" s="57" t="s">
        <v>801</v>
      </c>
      <c r="B8" s="58">
        <v>300</v>
      </c>
      <c r="C8" s="58">
        <v>300</v>
      </c>
      <c r="D8" s="58">
        <f>C8-B8</f>
        <v>0</v>
      </c>
      <c r="E8" s="59">
        <f>(C8-B8)/B8*100</f>
        <v>0</v>
      </c>
      <c r="F8" s="57" t="s">
        <v>182</v>
      </c>
      <c r="G8" s="58">
        <v>300</v>
      </c>
      <c r="H8" s="58">
        <v>300</v>
      </c>
      <c r="I8" s="58">
        <f t="shared" si="1"/>
        <v>0</v>
      </c>
      <c r="J8" s="59">
        <f t="shared" si="2"/>
        <v>0</v>
      </c>
    </row>
    <row r="9" spans="1:10" ht="22.5" customHeight="1">
      <c r="A9" s="58"/>
      <c r="B9" s="58"/>
      <c r="C9" s="58"/>
      <c r="D9" s="58">
        <f>C9-B9</f>
        <v>0</v>
      </c>
      <c r="E9" s="59"/>
      <c r="F9" s="57" t="s">
        <v>242</v>
      </c>
      <c r="G9" s="58">
        <f>G10</f>
        <v>170</v>
      </c>
      <c r="H9" s="58">
        <f>+H10</f>
        <v>170</v>
      </c>
      <c r="I9" s="58">
        <f t="shared" si="1"/>
        <v>0</v>
      </c>
      <c r="J9" s="59">
        <f t="shared" si="2"/>
        <v>0</v>
      </c>
    </row>
    <row r="10" spans="1:10" ht="22.5" customHeight="1">
      <c r="A10" s="58"/>
      <c r="B10" s="58"/>
      <c r="C10" s="58"/>
      <c r="D10" s="58"/>
      <c r="E10" s="59"/>
      <c r="F10" s="57" t="s">
        <v>187</v>
      </c>
      <c r="G10" s="58">
        <v>170</v>
      </c>
      <c r="H10" s="60">
        <v>170</v>
      </c>
      <c r="I10" s="58">
        <f t="shared" si="1"/>
        <v>0</v>
      </c>
      <c r="J10" s="59">
        <f t="shared" si="2"/>
        <v>0</v>
      </c>
    </row>
    <row r="11" spans="1:10" ht="22.5" customHeight="1">
      <c r="A11" s="58"/>
      <c r="B11" s="58"/>
      <c r="C11" s="58"/>
      <c r="D11" s="58"/>
      <c r="E11" s="59"/>
      <c r="F11" s="57" t="s">
        <v>802</v>
      </c>
      <c r="G11" s="58">
        <v>2950</v>
      </c>
      <c r="H11" s="58">
        <v>2900</v>
      </c>
      <c r="I11" s="58">
        <f t="shared" si="1"/>
        <v>-50</v>
      </c>
      <c r="J11" s="59">
        <f t="shared" si="2"/>
        <v>-1.694915254237288</v>
      </c>
    </row>
    <row r="12" spans="1:10" ht="22.5" customHeight="1">
      <c r="A12" s="58"/>
      <c r="B12" s="58"/>
      <c r="C12" s="58"/>
      <c r="D12" s="58">
        <f>C12-B12</f>
        <v>0</v>
      </c>
      <c r="E12" s="59"/>
      <c r="F12" s="57" t="s">
        <v>803</v>
      </c>
      <c r="G12" s="58">
        <v>50</v>
      </c>
      <c r="H12" s="58">
        <v>50</v>
      </c>
      <c r="I12" s="58">
        <f t="shared" si="1"/>
        <v>0</v>
      </c>
      <c r="J12" s="59">
        <f t="shared" si="2"/>
        <v>0</v>
      </c>
    </row>
    <row r="13" spans="1:10" ht="22.5" customHeight="1">
      <c r="A13" s="61" t="s">
        <v>226</v>
      </c>
      <c r="B13" s="61">
        <f>SUM(B5:B12)</f>
        <v>32870</v>
      </c>
      <c r="C13" s="61">
        <f>SUM(C5:C12)</f>
        <v>36880</v>
      </c>
      <c r="D13" s="61">
        <f>C13-B13</f>
        <v>4010</v>
      </c>
      <c r="E13" s="62">
        <f>(C13-B13)/B13*100</f>
        <v>12.19957407970794</v>
      </c>
      <c r="F13" s="61" t="s">
        <v>227</v>
      </c>
      <c r="G13" s="61">
        <f>G5+G9+G11+G12</f>
        <v>21470</v>
      </c>
      <c r="H13" s="61">
        <f>H5+H9+H11+H12</f>
        <v>24880</v>
      </c>
      <c r="I13" s="61">
        <f t="shared" si="0"/>
        <v>3410</v>
      </c>
      <c r="J13" s="62">
        <f t="shared" si="2"/>
        <v>15.882626921285514</v>
      </c>
    </row>
    <row r="14" spans="1:10" ht="22.5" customHeight="1">
      <c r="A14" s="57" t="s">
        <v>804</v>
      </c>
      <c r="B14" s="58"/>
      <c r="C14" s="58"/>
      <c r="D14" s="58"/>
      <c r="E14" s="59"/>
      <c r="F14" s="57" t="s">
        <v>805</v>
      </c>
      <c r="G14" s="58">
        <v>11000</v>
      </c>
      <c r="H14" s="58">
        <v>12000</v>
      </c>
      <c r="I14" s="58">
        <f t="shared" si="0"/>
        <v>1000</v>
      </c>
      <c r="J14" s="59">
        <f t="shared" si="2"/>
        <v>9.090909090909092</v>
      </c>
    </row>
    <row r="15" spans="1:10" s="42" customFormat="1" ht="22.5" customHeight="1">
      <c r="A15" s="63" t="s">
        <v>806</v>
      </c>
      <c r="B15" s="64"/>
      <c r="C15" s="64"/>
      <c r="D15" s="64"/>
      <c r="E15" s="65"/>
      <c r="F15" s="63" t="s">
        <v>807</v>
      </c>
      <c r="G15" s="64"/>
      <c r="H15" s="64"/>
      <c r="I15" s="66">
        <f t="shared" si="0"/>
        <v>0</v>
      </c>
      <c r="J15" s="71"/>
    </row>
    <row r="16" spans="1:10" s="43" customFormat="1" ht="22.5" customHeight="1">
      <c r="A16" s="64" t="s">
        <v>203</v>
      </c>
      <c r="B16" s="64">
        <v>18000</v>
      </c>
      <c r="C16" s="64"/>
      <c r="D16" s="64"/>
      <c r="E16" s="65">
        <f>(C16-B16)/B16*100</f>
        <v>-100</v>
      </c>
      <c r="F16" s="63" t="s">
        <v>808</v>
      </c>
      <c r="G16" s="64"/>
      <c r="H16" s="64"/>
      <c r="I16" s="66">
        <f t="shared" si="0"/>
        <v>0</v>
      </c>
      <c r="J16" s="71"/>
    </row>
    <row r="17" spans="1:10" s="44" customFormat="1" ht="22.5" customHeight="1">
      <c r="A17" s="63" t="s">
        <v>809</v>
      </c>
      <c r="B17" s="64"/>
      <c r="C17" s="64"/>
      <c r="D17" s="64"/>
      <c r="E17" s="65"/>
      <c r="F17" s="63" t="s">
        <v>810</v>
      </c>
      <c r="G17" s="64"/>
      <c r="H17" s="64"/>
      <c r="I17" s="64"/>
      <c r="J17" s="71"/>
    </row>
    <row r="18" spans="1:10" s="42" customFormat="1" ht="22.5" customHeight="1">
      <c r="A18" s="66" t="s">
        <v>230</v>
      </c>
      <c r="B18" s="66">
        <f>SUM(B13:B17)</f>
        <v>50870</v>
      </c>
      <c r="C18" s="66">
        <f>SUM(C13:C17)</f>
        <v>36880</v>
      </c>
      <c r="D18" s="66">
        <f>SUM(D13:D17)</f>
        <v>4010</v>
      </c>
      <c r="E18" s="67">
        <f>SUM(E13:E17)</f>
        <v>-87.80042592029206</v>
      </c>
      <c r="F18" s="66" t="s">
        <v>231</v>
      </c>
      <c r="G18" s="66">
        <f>SUM(G13:G17)</f>
        <v>32470</v>
      </c>
      <c r="H18" s="66">
        <f>SUM(H13:H17)</f>
        <v>36880</v>
      </c>
      <c r="I18" s="66">
        <f>SUM(I13:I17)</f>
        <v>4410</v>
      </c>
      <c r="J18" s="67">
        <f>SUM(J13:J17)</f>
        <v>24.973536012194607</v>
      </c>
    </row>
    <row r="19" spans="1:10" s="45" customFormat="1" ht="16.5" customHeight="1">
      <c r="A19" s="68" t="s">
        <v>811</v>
      </c>
      <c r="B19" s="68"/>
      <c r="C19" s="68"/>
      <c r="D19" s="68"/>
      <c r="E19" s="69"/>
      <c r="F19" s="68"/>
      <c r="G19" s="68"/>
      <c r="H19" s="68"/>
      <c r="I19" s="68"/>
      <c r="J19" s="69"/>
    </row>
    <row r="20" s="42" customFormat="1" ht="14.25"/>
    <row r="21" s="42" customFormat="1" ht="14.25"/>
    <row r="22" s="42" customFormat="1" ht="14.25"/>
    <row r="23" s="42" customFormat="1" ht="14.25"/>
    <row r="24" s="42" customFormat="1" ht="14.25"/>
    <row r="25" s="42" customFormat="1" ht="14.25"/>
    <row r="26" s="42" customFormat="1" ht="14.25"/>
  </sheetData>
  <sheetProtection/>
  <mergeCells count="4">
    <mergeCell ref="A1:J1"/>
    <mergeCell ref="G2:J2"/>
    <mergeCell ref="A3:E3"/>
    <mergeCell ref="F3:J3"/>
  </mergeCells>
  <printOptions horizontalCentered="1"/>
  <pageMargins left="0.59" right="0.35" top="0.55" bottom="0.55" header="0.51" footer="0.51"/>
  <pageSetup firstPageNumber="34" useFirstPageNumber="1" horizontalDpi="600" verticalDpi="600" orientation="landscape" paperSize="9" scale="90"/>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F40"/>
  <sheetViews>
    <sheetView workbookViewId="0" topLeftCell="A1">
      <selection activeCell="C10" sqref="C9:C10"/>
    </sheetView>
  </sheetViews>
  <sheetFormatPr defaultColWidth="8.75390625" defaultRowHeight="14.25"/>
  <cols>
    <col min="1" max="6" width="13.00390625" style="0" customWidth="1"/>
  </cols>
  <sheetData>
    <row r="1" ht="14.25">
      <c r="A1" s="366"/>
    </row>
    <row r="12" spans="1:6" ht="42.75" customHeight="1">
      <c r="A12" s="367" t="s">
        <v>0</v>
      </c>
      <c r="B12" s="367"/>
      <c r="C12" s="367"/>
      <c r="D12" s="367"/>
      <c r="E12" s="367"/>
      <c r="F12" s="367"/>
    </row>
    <row r="25" s="365" customFormat="1" ht="31.5" customHeight="1"/>
    <row r="26" s="365" customFormat="1" ht="31.5" customHeight="1"/>
    <row r="39" spans="3:4" ht="26.25" customHeight="1">
      <c r="C39" s="368" t="s">
        <v>1</v>
      </c>
      <c r="D39" s="368"/>
    </row>
    <row r="40" spans="3:4" ht="28.5" customHeight="1">
      <c r="C40" s="369">
        <v>43800</v>
      </c>
      <c r="D40" s="370"/>
    </row>
  </sheetData>
  <sheetProtection/>
  <mergeCells count="3">
    <mergeCell ref="A12:F12"/>
    <mergeCell ref="C39:D39"/>
    <mergeCell ref="C40:D40"/>
  </mergeCell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H20"/>
  <sheetViews>
    <sheetView showZeros="0" workbookViewId="0" topLeftCell="A1">
      <selection activeCell="F7" sqref="F7"/>
    </sheetView>
  </sheetViews>
  <sheetFormatPr defaultColWidth="8.75390625" defaultRowHeight="14.25"/>
  <cols>
    <col min="1" max="1" width="16.125" style="2" customWidth="1"/>
    <col min="2" max="3" width="8.625" style="2" customWidth="1"/>
    <col min="4" max="4" width="10.375" style="2" customWidth="1"/>
    <col min="5" max="5" width="16.00390625" style="2" customWidth="1"/>
    <col min="6" max="7" width="8.625" style="2" customWidth="1"/>
    <col min="8" max="8" width="10.125" style="2" customWidth="1"/>
    <col min="9" max="32" width="9.00390625" style="2" bestFit="1" customWidth="1"/>
    <col min="33" max="16384" width="8.75390625" style="2" customWidth="1"/>
  </cols>
  <sheetData>
    <row r="1" spans="1:8" ht="43.5" customHeight="1">
      <c r="A1" s="32" t="s">
        <v>812</v>
      </c>
      <c r="B1" s="32"/>
      <c r="C1" s="32"/>
      <c r="D1" s="32"/>
      <c r="E1" s="32"/>
      <c r="F1" s="32"/>
      <c r="G1" s="32"/>
      <c r="H1" s="32"/>
    </row>
    <row r="2" spans="1:8" s="1" customFormat="1" ht="27" customHeight="1">
      <c r="A2" s="33" t="s">
        <v>813</v>
      </c>
      <c r="B2" s="34"/>
      <c r="C2" s="34"/>
      <c r="D2" s="34"/>
      <c r="E2" s="34"/>
      <c r="F2" s="35" t="s">
        <v>23</v>
      </c>
      <c r="G2" s="35"/>
      <c r="H2" s="35"/>
    </row>
    <row r="3" spans="1:8" ht="27" customHeight="1">
      <c r="A3" s="10" t="s">
        <v>208</v>
      </c>
      <c r="B3" s="11"/>
      <c r="C3" s="11"/>
      <c r="D3" s="12"/>
      <c r="E3" s="10" t="s">
        <v>793</v>
      </c>
      <c r="F3" s="11"/>
      <c r="G3" s="11"/>
      <c r="H3" s="12"/>
    </row>
    <row r="4" spans="1:8" ht="27" customHeight="1">
      <c r="A4" s="15" t="s">
        <v>794</v>
      </c>
      <c r="B4" s="15" t="s">
        <v>69</v>
      </c>
      <c r="C4" s="15" t="s">
        <v>258</v>
      </c>
      <c r="D4" s="15" t="s">
        <v>29</v>
      </c>
      <c r="E4" s="15" t="s">
        <v>795</v>
      </c>
      <c r="F4" s="15" t="s">
        <v>69</v>
      </c>
      <c r="G4" s="15" t="s">
        <v>258</v>
      </c>
      <c r="H4" s="15" t="s">
        <v>814</v>
      </c>
    </row>
    <row r="5" spans="1:8" ht="27" customHeight="1">
      <c r="A5" s="36" t="s">
        <v>213</v>
      </c>
      <c r="B5" s="37">
        <v>273</v>
      </c>
      <c r="C5" s="37">
        <v>348</v>
      </c>
      <c r="D5" s="38">
        <f>(C5-B5)/B5*100</f>
        <v>27.472527472527474</v>
      </c>
      <c r="E5" s="36" t="s">
        <v>214</v>
      </c>
      <c r="F5" s="37"/>
      <c r="G5" s="37"/>
      <c r="H5" s="38"/>
    </row>
    <row r="6" spans="1:8" ht="27" customHeight="1">
      <c r="A6" s="36" t="s">
        <v>215</v>
      </c>
      <c r="B6" s="37"/>
      <c r="C6" s="37"/>
      <c r="D6" s="38"/>
      <c r="E6" s="36" t="s">
        <v>216</v>
      </c>
      <c r="F6" s="37"/>
      <c r="G6" s="37"/>
      <c r="H6" s="38"/>
    </row>
    <row r="7" spans="1:8" ht="27" customHeight="1">
      <c r="A7" s="36" t="s">
        <v>217</v>
      </c>
      <c r="B7" s="37"/>
      <c r="C7" s="37"/>
      <c r="D7" s="38"/>
      <c r="E7" s="36" t="s">
        <v>218</v>
      </c>
      <c r="F7" s="37">
        <f>SUM(F8:F12)</f>
        <v>273</v>
      </c>
      <c r="G7" s="37">
        <f>SUM(G8:G12)</f>
        <v>348</v>
      </c>
      <c r="H7" s="38">
        <f>(G7-F7)/F7*100</f>
        <v>27.472527472527474</v>
      </c>
    </row>
    <row r="8" spans="1:8" ht="27" customHeight="1">
      <c r="A8" s="36" t="s">
        <v>219</v>
      </c>
      <c r="B8" s="37"/>
      <c r="C8" s="37"/>
      <c r="D8" s="38"/>
      <c r="E8" s="36" t="s">
        <v>220</v>
      </c>
      <c r="F8" s="37"/>
      <c r="G8" s="37">
        <v>15</v>
      </c>
      <c r="H8" s="38"/>
    </row>
    <row r="9" spans="1:8" ht="27" customHeight="1">
      <c r="A9" s="36" t="s">
        <v>221</v>
      </c>
      <c r="B9" s="37"/>
      <c r="C9" s="37"/>
      <c r="D9" s="38"/>
      <c r="E9" s="36" t="s">
        <v>222</v>
      </c>
      <c r="F9" s="37">
        <v>243</v>
      </c>
      <c r="G9" s="37">
        <v>183</v>
      </c>
      <c r="H9" s="38">
        <f>(G9-F9)/F9*100</f>
        <v>-24.691358024691358</v>
      </c>
    </row>
    <row r="10" spans="1:8" ht="27" customHeight="1">
      <c r="A10" s="37"/>
      <c r="B10" s="37"/>
      <c r="C10" s="37"/>
      <c r="D10" s="38"/>
      <c r="E10" s="36" t="s">
        <v>223</v>
      </c>
      <c r="F10" s="37"/>
      <c r="G10" s="37"/>
      <c r="H10" s="38"/>
    </row>
    <row r="11" spans="1:8" ht="27" customHeight="1">
      <c r="A11" s="37"/>
      <c r="B11" s="37"/>
      <c r="C11" s="37"/>
      <c r="D11" s="38"/>
      <c r="E11" s="36" t="s">
        <v>224</v>
      </c>
      <c r="F11" s="37"/>
      <c r="G11" s="37"/>
      <c r="H11" s="38"/>
    </row>
    <row r="12" spans="1:8" ht="27" customHeight="1">
      <c r="A12" s="37"/>
      <c r="B12" s="37"/>
      <c r="C12" s="37"/>
      <c r="D12" s="38"/>
      <c r="E12" s="36" t="s">
        <v>225</v>
      </c>
      <c r="F12" s="37">
        <v>30</v>
      </c>
      <c r="G12" s="37">
        <v>150</v>
      </c>
      <c r="H12" s="38">
        <f>(G12-F12)/F12*100</f>
        <v>400</v>
      </c>
    </row>
    <row r="13" spans="1:8" ht="27" customHeight="1">
      <c r="A13" s="37"/>
      <c r="B13" s="37"/>
      <c r="C13" s="37"/>
      <c r="D13" s="38"/>
      <c r="E13" s="36"/>
      <c r="F13" s="37"/>
      <c r="G13" s="37"/>
      <c r="H13" s="38"/>
    </row>
    <row r="14" spans="1:8" ht="27" customHeight="1">
      <c r="A14" s="37"/>
      <c r="B14" s="37"/>
      <c r="C14" s="37"/>
      <c r="D14" s="38"/>
      <c r="E14" s="36"/>
      <c r="F14" s="37"/>
      <c r="G14" s="37"/>
      <c r="H14" s="38"/>
    </row>
    <row r="15" spans="1:8" ht="27" customHeight="1">
      <c r="A15" s="37"/>
      <c r="B15" s="37"/>
      <c r="C15" s="37"/>
      <c r="D15" s="38"/>
      <c r="E15" s="36"/>
      <c r="F15" s="37"/>
      <c r="G15" s="37"/>
      <c r="H15" s="38"/>
    </row>
    <row r="16" spans="1:8" ht="27" customHeight="1">
      <c r="A16" s="29" t="s">
        <v>226</v>
      </c>
      <c r="B16" s="29">
        <f>SUM(B5:B15)</f>
        <v>273</v>
      </c>
      <c r="C16" s="29">
        <f>SUM(C5:C15)</f>
        <v>348</v>
      </c>
      <c r="D16" s="39">
        <f>(C16-B16)/B16*100</f>
        <v>27.472527472527474</v>
      </c>
      <c r="E16" s="29" t="s">
        <v>227</v>
      </c>
      <c r="F16" s="29">
        <f>F5+F7</f>
        <v>273</v>
      </c>
      <c r="G16" s="29">
        <f>G5+G7</f>
        <v>348</v>
      </c>
      <c r="H16" s="39">
        <f>(G16-F16)/F16*100</f>
        <v>27.472527472527474</v>
      </c>
    </row>
    <row r="17" spans="1:8" ht="27" customHeight="1">
      <c r="A17" s="36" t="s">
        <v>228</v>
      </c>
      <c r="B17" s="37"/>
      <c r="C17" s="37"/>
      <c r="D17" s="39"/>
      <c r="E17" s="36" t="s">
        <v>229</v>
      </c>
      <c r="F17" s="37"/>
      <c r="G17" s="37"/>
      <c r="H17" s="39"/>
    </row>
    <row r="18" spans="1:8" ht="27" customHeight="1">
      <c r="A18" s="37"/>
      <c r="B18" s="37"/>
      <c r="C18" s="37"/>
      <c r="D18" s="39"/>
      <c r="E18" s="37"/>
      <c r="F18" s="37"/>
      <c r="G18" s="37"/>
      <c r="H18" s="39"/>
    </row>
    <row r="19" spans="1:8" s="1" customFormat="1" ht="27" customHeight="1">
      <c r="A19" s="29" t="s">
        <v>230</v>
      </c>
      <c r="B19" s="29">
        <f>SUM(B16:B17)</f>
        <v>273</v>
      </c>
      <c r="C19" s="29">
        <f>SUM(C16:C17)</f>
        <v>348</v>
      </c>
      <c r="D19" s="39">
        <f>(C19-B19)/B19*100</f>
        <v>27.472527472527474</v>
      </c>
      <c r="E19" s="29" t="s">
        <v>231</v>
      </c>
      <c r="F19" s="29">
        <f>SUM(F16,F17)</f>
        <v>273</v>
      </c>
      <c r="G19" s="29">
        <f>SUM(G16:G17)</f>
        <v>348</v>
      </c>
      <c r="H19" s="39">
        <f>(G19-F19)/F19*100</f>
        <v>27.472527472527474</v>
      </c>
    </row>
    <row r="20" spans="1:8" s="31" customFormat="1" ht="27" customHeight="1">
      <c r="A20" s="40"/>
      <c r="B20" s="40"/>
      <c r="C20" s="40"/>
      <c r="D20" s="40"/>
      <c r="E20" s="40"/>
      <c r="F20" s="40"/>
      <c r="G20" s="40"/>
      <c r="H20" s="40"/>
    </row>
  </sheetData>
  <sheetProtection/>
  <mergeCells count="5">
    <mergeCell ref="A1:H1"/>
    <mergeCell ref="F2:H2"/>
    <mergeCell ref="A3:D3"/>
    <mergeCell ref="E3:H3"/>
    <mergeCell ref="A20:H20"/>
  </mergeCells>
  <printOptions horizontalCentered="1"/>
  <pageMargins left="0.59" right="0.35" top="0.55" bottom="0.55" header="0.51" footer="0.51"/>
  <pageSetup firstPageNumber="35" useFirstPageNumber="1" horizontalDpi="600" verticalDpi="600" orientation="portrait" paperSize="9" scale="90"/>
  <headerFooter alignWithMargins="0">
    <oddFooter>&amp;C&amp;P</oddFooter>
  </headerFooter>
</worksheet>
</file>

<file path=xl/worksheets/sheet21.xml><?xml version="1.0" encoding="utf-8"?>
<worksheet xmlns="http://schemas.openxmlformats.org/spreadsheetml/2006/main" xmlns:r="http://schemas.openxmlformats.org/officeDocument/2006/relationships">
  <dimension ref="A1:H16"/>
  <sheetViews>
    <sheetView showZeros="0" workbookViewId="0" topLeftCell="A1">
      <selection activeCell="H7" sqref="H7"/>
    </sheetView>
  </sheetViews>
  <sheetFormatPr defaultColWidth="8.75390625" defaultRowHeight="14.25"/>
  <cols>
    <col min="1" max="1" width="18.25390625" style="2" customWidth="1"/>
    <col min="2" max="3" width="8.625" style="2" customWidth="1"/>
    <col min="4" max="4" width="10.75390625" style="2" customWidth="1"/>
    <col min="5" max="5" width="18.25390625" style="2" customWidth="1"/>
    <col min="6" max="7" width="8.625" style="2" customWidth="1"/>
    <col min="8" max="8" width="11.00390625" style="2" customWidth="1"/>
    <col min="9" max="9" width="11.625" style="2" bestFit="1" customWidth="1"/>
    <col min="10" max="32" width="9.00390625" style="2" bestFit="1" customWidth="1"/>
    <col min="33" max="16384" width="8.75390625" style="2" customWidth="1"/>
  </cols>
  <sheetData>
    <row r="1" spans="1:7" ht="8.25" customHeight="1">
      <c r="A1" s="3"/>
      <c r="B1" s="3"/>
      <c r="C1" s="3"/>
      <c r="D1" s="3"/>
      <c r="E1" s="3"/>
      <c r="F1" s="3"/>
      <c r="G1" s="3"/>
    </row>
    <row r="2" spans="1:8" ht="27" customHeight="1">
      <c r="A2" s="4" t="s">
        <v>815</v>
      </c>
      <c r="B2" s="5"/>
      <c r="C2" s="5"/>
      <c r="D2" s="5"/>
      <c r="E2" s="5"/>
      <c r="F2" s="5"/>
      <c r="G2" s="5"/>
      <c r="H2" s="5"/>
    </row>
    <row r="3" spans="1:8" s="1" customFormat="1" ht="27" customHeight="1">
      <c r="A3" s="6" t="s">
        <v>816</v>
      </c>
      <c r="B3" s="7"/>
      <c r="C3" s="7"/>
      <c r="D3" s="7"/>
      <c r="E3" s="7"/>
      <c r="F3" s="8"/>
      <c r="G3" s="8"/>
      <c r="H3" s="9" t="s">
        <v>23</v>
      </c>
    </row>
    <row r="4" spans="1:8" ht="34.5" customHeight="1">
      <c r="A4" s="10" t="s">
        <v>208</v>
      </c>
      <c r="B4" s="11"/>
      <c r="C4" s="11"/>
      <c r="D4" s="12"/>
      <c r="E4" s="10" t="s">
        <v>793</v>
      </c>
      <c r="F4" s="11"/>
      <c r="G4" s="11"/>
      <c r="H4" s="12"/>
    </row>
    <row r="5" spans="1:8" ht="34.5" customHeight="1">
      <c r="A5" s="13" t="s">
        <v>817</v>
      </c>
      <c r="B5" s="14" t="s">
        <v>27</v>
      </c>
      <c r="C5" s="14" t="s">
        <v>818</v>
      </c>
      <c r="D5" s="15" t="s">
        <v>29</v>
      </c>
      <c r="E5" s="13" t="s">
        <v>819</v>
      </c>
      <c r="F5" s="14" t="s">
        <v>27</v>
      </c>
      <c r="G5" s="14" t="s">
        <v>818</v>
      </c>
      <c r="H5" s="15" t="s">
        <v>814</v>
      </c>
    </row>
    <row r="6" spans="1:8" ht="34.5" customHeight="1">
      <c r="A6" s="16" t="s">
        <v>820</v>
      </c>
      <c r="B6" s="17">
        <v>7263</v>
      </c>
      <c r="C6" s="17">
        <v>7406</v>
      </c>
      <c r="D6" s="18">
        <f aca="true" t="shared" si="0" ref="D6:D11">(C6-B6)/B6*100</f>
        <v>1.9688833815227866</v>
      </c>
      <c r="E6" s="19" t="s">
        <v>240</v>
      </c>
      <c r="F6" s="17">
        <v>13306</v>
      </c>
      <c r="G6" s="17">
        <v>14336</v>
      </c>
      <c r="H6" s="18">
        <f>(G6-F6)/F6*100</f>
        <v>7.740868781001052</v>
      </c>
    </row>
    <row r="7" spans="1:8" ht="34.5" customHeight="1">
      <c r="A7" s="20" t="s">
        <v>241</v>
      </c>
      <c r="B7" s="17">
        <v>33</v>
      </c>
      <c r="C7" s="17">
        <v>155</v>
      </c>
      <c r="D7" s="18">
        <f t="shared" si="0"/>
        <v>369.6969696969697</v>
      </c>
      <c r="E7" s="19" t="s">
        <v>242</v>
      </c>
      <c r="F7" s="17"/>
      <c r="G7" s="17">
        <v>175</v>
      </c>
      <c r="H7" s="18"/>
    </row>
    <row r="8" spans="1:8" ht="34.5" customHeight="1">
      <c r="A8" s="21" t="s">
        <v>821</v>
      </c>
      <c r="B8" s="17">
        <v>8210</v>
      </c>
      <c r="C8" s="17">
        <v>10131</v>
      </c>
      <c r="D8" s="18">
        <f t="shared" si="0"/>
        <v>23.398294762484774</v>
      </c>
      <c r="E8" s="19" t="s">
        <v>244</v>
      </c>
      <c r="F8" s="17">
        <v>695</v>
      </c>
      <c r="G8" s="17">
        <v>2134</v>
      </c>
      <c r="H8" s="18">
        <f>(G8-F8)/F8*100</f>
        <v>207.05035971223023</v>
      </c>
    </row>
    <row r="9" spans="1:8" ht="34.5" customHeight="1">
      <c r="A9" s="21" t="s">
        <v>245</v>
      </c>
      <c r="B9" s="17">
        <v>158</v>
      </c>
      <c r="C9" s="17">
        <v>8</v>
      </c>
      <c r="D9" s="18">
        <f t="shared" si="0"/>
        <v>-94.9367088607595</v>
      </c>
      <c r="E9" s="19"/>
      <c r="F9" s="17"/>
      <c r="G9" s="17"/>
      <c r="H9" s="22"/>
    </row>
    <row r="10" spans="1:8" ht="34.5" customHeight="1">
      <c r="A10" s="21" t="s">
        <v>246</v>
      </c>
      <c r="B10" s="17">
        <v>3</v>
      </c>
      <c r="C10" s="17">
        <v>804</v>
      </c>
      <c r="D10" s="18">
        <f t="shared" si="0"/>
        <v>26700</v>
      </c>
      <c r="E10" s="19"/>
      <c r="F10" s="17"/>
      <c r="G10" s="17"/>
      <c r="H10" s="17"/>
    </row>
    <row r="11" spans="1:8" ht="34.5" customHeight="1">
      <c r="A11" s="23" t="s">
        <v>822</v>
      </c>
      <c r="B11" s="24">
        <f>SUM(B6:B10)</f>
        <v>15667</v>
      </c>
      <c r="C11" s="24">
        <f>SUM(C6:C10)</f>
        <v>18504</v>
      </c>
      <c r="D11" s="25">
        <f t="shared" si="0"/>
        <v>18.10812535903491</v>
      </c>
      <c r="E11" s="26" t="s">
        <v>823</v>
      </c>
      <c r="F11" s="24">
        <f>SUM(F6:F10)</f>
        <v>14001</v>
      </c>
      <c r="G11" s="24">
        <f>SUM(G6:G10)</f>
        <v>16645</v>
      </c>
      <c r="H11" s="25">
        <f>(G11-F11)/F11*100</f>
        <v>18.88436540247125</v>
      </c>
    </row>
    <row r="12" spans="1:8" ht="34.5" customHeight="1">
      <c r="A12" s="21" t="s">
        <v>247</v>
      </c>
      <c r="B12" s="17"/>
      <c r="C12" s="17">
        <v>0</v>
      </c>
      <c r="D12" s="25"/>
      <c r="E12" s="27" t="s">
        <v>248</v>
      </c>
      <c r="F12" s="17"/>
      <c r="G12" s="17"/>
      <c r="H12" s="25"/>
    </row>
    <row r="13" spans="1:8" ht="34.5" customHeight="1">
      <c r="A13" s="21" t="s">
        <v>824</v>
      </c>
      <c r="B13" s="17"/>
      <c r="C13" s="17">
        <v>0</v>
      </c>
      <c r="D13" s="25"/>
      <c r="E13" s="27" t="s">
        <v>825</v>
      </c>
      <c r="F13" s="17"/>
      <c r="G13" s="17"/>
      <c r="H13" s="25"/>
    </row>
    <row r="14" spans="1:8" ht="34.5" customHeight="1">
      <c r="A14" s="28" t="s">
        <v>826</v>
      </c>
      <c r="B14" s="17">
        <v>8770</v>
      </c>
      <c r="C14" s="17">
        <v>10436</v>
      </c>
      <c r="D14" s="18">
        <f>(C14-B14)/B14*100</f>
        <v>18.996579247434436</v>
      </c>
      <c r="E14" s="27" t="s">
        <v>827</v>
      </c>
      <c r="F14" s="17">
        <v>10436</v>
      </c>
      <c r="G14" s="17">
        <v>12295</v>
      </c>
      <c r="H14" s="18">
        <f>(G14-F14)/F14*100</f>
        <v>17.813338443848217</v>
      </c>
    </row>
    <row r="15" spans="1:8" s="1" customFormat="1" ht="34.5" customHeight="1">
      <c r="A15" s="29" t="s">
        <v>828</v>
      </c>
      <c r="B15" s="24">
        <f>SUM(B11:B14)</f>
        <v>24437</v>
      </c>
      <c r="C15" s="24">
        <f>SUM(C11:C14)</f>
        <v>28940</v>
      </c>
      <c r="D15" s="25">
        <f>(C15-B15)/B15*100</f>
        <v>18.426975487989523</v>
      </c>
      <c r="E15" s="29" t="s">
        <v>231</v>
      </c>
      <c r="F15" s="24">
        <f>SUM(F11:F14)</f>
        <v>24437</v>
      </c>
      <c r="G15" s="24">
        <f>SUM(G11:G14)</f>
        <v>28940</v>
      </c>
      <c r="H15" s="25">
        <f>(G15-F15)/F15*100</f>
        <v>18.426975487989523</v>
      </c>
    </row>
    <row r="16" spans="1:8" ht="27" customHeight="1">
      <c r="A16" s="30"/>
      <c r="B16" s="30"/>
      <c r="C16" s="30"/>
      <c r="D16" s="30"/>
      <c r="E16" s="30"/>
      <c r="F16" s="30"/>
      <c r="G16" s="30"/>
      <c r="H16" s="30"/>
    </row>
    <row r="17" ht="27" customHeight="1"/>
  </sheetData>
  <sheetProtection/>
  <mergeCells count="4">
    <mergeCell ref="A2:H2"/>
    <mergeCell ref="A4:D4"/>
    <mergeCell ref="E4:H4"/>
    <mergeCell ref="A16:H16"/>
  </mergeCells>
  <printOptions horizontalCentered="1"/>
  <pageMargins left="0.59" right="0.35" top="0.55" bottom="0.55" header="0.51" footer="0.51"/>
  <pageSetup firstPageNumber="36" useFirstPageNumber="1" horizontalDpi="600" verticalDpi="600" orientation="portrait" paperSize="9" scale="90"/>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H24"/>
  <sheetViews>
    <sheetView workbookViewId="0" topLeftCell="A7">
      <selection activeCell="L14" sqref="L14"/>
    </sheetView>
  </sheetViews>
  <sheetFormatPr defaultColWidth="8.75390625" defaultRowHeight="14.25"/>
  <cols>
    <col min="1" max="8" width="8.75390625" style="361" customWidth="1"/>
    <col min="9" max="16384" width="8.75390625" style="362" customWidth="1"/>
  </cols>
  <sheetData>
    <row r="1" spans="1:8" ht="54.75" customHeight="1">
      <c r="A1" s="363" t="s">
        <v>2</v>
      </c>
      <c r="B1" s="363"/>
      <c r="C1" s="363"/>
      <c r="D1" s="363"/>
      <c r="E1" s="363"/>
      <c r="F1" s="363"/>
      <c r="G1" s="363"/>
      <c r="H1" s="363"/>
    </row>
    <row r="2" spans="1:8" ht="30.75" customHeight="1">
      <c r="A2" s="364"/>
      <c r="B2" s="364"/>
      <c r="C2" s="364"/>
      <c r="D2" s="364"/>
      <c r="E2" s="364"/>
      <c r="F2" s="364"/>
      <c r="G2" s="364"/>
      <c r="H2" s="364"/>
    </row>
    <row r="3" s="360" customFormat="1" ht="29.25" customHeight="1">
      <c r="A3" s="360" t="s">
        <v>3</v>
      </c>
    </row>
    <row r="4" s="360" customFormat="1" ht="29.25" customHeight="1">
      <c r="A4" s="360" t="s">
        <v>4</v>
      </c>
    </row>
    <row r="5" s="360" customFormat="1" ht="29.25" customHeight="1">
      <c r="A5" s="360" t="s">
        <v>5</v>
      </c>
    </row>
    <row r="6" s="360" customFormat="1" ht="29.25" customHeight="1">
      <c r="A6" s="360" t="s">
        <v>6</v>
      </c>
    </row>
    <row r="7" s="360" customFormat="1" ht="29.25" customHeight="1">
      <c r="A7" s="360" t="s">
        <v>7</v>
      </c>
    </row>
    <row r="8" s="360" customFormat="1" ht="29.25" customHeight="1">
      <c r="A8" s="360" t="s">
        <v>8</v>
      </c>
    </row>
    <row r="9" s="360" customFormat="1" ht="29.25" customHeight="1">
      <c r="A9" s="360" t="s">
        <v>9</v>
      </c>
    </row>
    <row r="10" s="360" customFormat="1" ht="29.25" customHeight="1">
      <c r="A10" s="360" t="s">
        <v>10</v>
      </c>
    </row>
    <row r="11" s="360" customFormat="1" ht="29.25" customHeight="1">
      <c r="A11" s="360" t="s">
        <v>11</v>
      </c>
    </row>
    <row r="12" s="360" customFormat="1" ht="29.25" customHeight="1">
      <c r="A12" s="360" t="s">
        <v>12</v>
      </c>
    </row>
    <row r="13" s="360" customFormat="1" ht="29.25" customHeight="1">
      <c r="A13" s="360" t="s">
        <v>13</v>
      </c>
    </row>
    <row r="14" s="360" customFormat="1" ht="29.25" customHeight="1">
      <c r="A14" s="360" t="s">
        <v>14</v>
      </c>
    </row>
    <row r="15" s="360" customFormat="1" ht="29.25" customHeight="1">
      <c r="A15" s="360" t="s">
        <v>15</v>
      </c>
    </row>
    <row r="16" s="360" customFormat="1" ht="29.25" customHeight="1">
      <c r="A16" s="360" t="s">
        <v>16</v>
      </c>
    </row>
    <row r="17" s="360" customFormat="1" ht="29.25" customHeight="1">
      <c r="A17" s="360" t="s">
        <v>17</v>
      </c>
    </row>
    <row r="18" s="360" customFormat="1" ht="29.25" customHeight="1">
      <c r="A18" s="360" t="s">
        <v>18</v>
      </c>
    </row>
    <row r="19" s="360" customFormat="1" ht="29.25" customHeight="1">
      <c r="A19" s="360" t="s">
        <v>19</v>
      </c>
    </row>
    <row r="20" s="360" customFormat="1" ht="29.25" customHeight="1">
      <c r="A20" s="360" t="s">
        <v>20</v>
      </c>
    </row>
    <row r="21" spans="1:8" ht="25.5" customHeight="1">
      <c r="A21" s="360"/>
      <c r="B21" s="360"/>
      <c r="C21" s="360"/>
      <c r="D21" s="360"/>
      <c r="E21" s="360"/>
      <c r="F21" s="360"/>
      <c r="G21" s="360"/>
      <c r="H21" s="360"/>
    </row>
    <row r="22" spans="1:8" ht="25.5" customHeight="1">
      <c r="A22" s="360"/>
      <c r="B22" s="360"/>
      <c r="C22" s="360"/>
      <c r="D22" s="360"/>
      <c r="E22" s="360"/>
      <c r="F22" s="360"/>
      <c r="G22" s="360"/>
      <c r="H22" s="360"/>
    </row>
    <row r="23" spans="1:8" ht="25.5" customHeight="1">
      <c r="A23" s="360"/>
      <c r="B23" s="360"/>
      <c r="C23" s="360"/>
      <c r="D23" s="360"/>
      <c r="E23" s="360"/>
      <c r="F23" s="360"/>
      <c r="G23" s="360"/>
      <c r="H23" s="360"/>
    </row>
    <row r="24" spans="1:8" ht="25.5" customHeight="1">
      <c r="A24" s="360"/>
      <c r="B24" s="360"/>
      <c r="C24" s="360"/>
      <c r="D24" s="360"/>
      <c r="E24" s="360"/>
      <c r="F24" s="360"/>
      <c r="G24" s="360"/>
      <c r="H24" s="360"/>
    </row>
  </sheetData>
  <sheetProtection/>
  <mergeCells count="23">
    <mergeCell ref="A1:H1"/>
    <mergeCell ref="A3:H3"/>
    <mergeCell ref="A4:H4"/>
    <mergeCell ref="A5:H5"/>
    <mergeCell ref="A6:H6"/>
    <mergeCell ref="A7:H7"/>
    <mergeCell ref="A8:H8"/>
    <mergeCell ref="A9:H9"/>
    <mergeCell ref="A10:H10"/>
    <mergeCell ref="A11:H11"/>
    <mergeCell ref="A12:H12"/>
    <mergeCell ref="A13:H13"/>
    <mergeCell ref="A14:H14"/>
    <mergeCell ref="A15:H15"/>
    <mergeCell ref="A16:H16"/>
    <mergeCell ref="A17:H17"/>
    <mergeCell ref="A18:H18"/>
    <mergeCell ref="A19:H19"/>
    <mergeCell ref="A20:H20"/>
    <mergeCell ref="A21:H21"/>
    <mergeCell ref="A22:H22"/>
    <mergeCell ref="A23:H23"/>
    <mergeCell ref="A24:H24"/>
  </mergeCells>
  <printOptions/>
  <pageMargins left="0.78" right="0.54" top="0.55" bottom="0.55" header="0.51" footer="0.51"/>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S36"/>
  <sheetViews>
    <sheetView showZeros="0" workbookViewId="0" topLeftCell="A1">
      <pane ySplit="3" topLeftCell="A4" activePane="bottomLeft" state="frozen"/>
      <selection pane="bottomLeft" activeCell="E34" sqref="E34:E35"/>
    </sheetView>
  </sheetViews>
  <sheetFormatPr defaultColWidth="8.75390625" defaultRowHeight="14.25"/>
  <cols>
    <col min="1" max="1" width="27.50390625" style="338" customWidth="1"/>
    <col min="2" max="2" width="12.875" style="340" customWidth="1"/>
    <col min="3" max="3" width="12.125" style="340" customWidth="1"/>
    <col min="4" max="4" width="11.625" style="340" customWidth="1"/>
    <col min="5" max="5" width="12.875" style="340" customWidth="1"/>
    <col min="6" max="6" width="13.125" style="340" customWidth="1"/>
    <col min="7" max="30" width="9.00390625" style="340" bestFit="1" customWidth="1"/>
    <col min="31" max="253" width="8.75390625" style="340" customWidth="1"/>
    <col min="254" max="16384" width="8.75390625" style="316" customWidth="1"/>
  </cols>
  <sheetData>
    <row r="1" spans="1:6" ht="27" customHeight="1">
      <c r="A1" s="303" t="s">
        <v>21</v>
      </c>
      <c r="B1" s="303"/>
      <c r="C1" s="303"/>
      <c r="D1" s="303"/>
      <c r="E1" s="303"/>
      <c r="F1" s="303"/>
    </row>
    <row r="2" spans="1:253" s="337" customFormat="1" ht="22.5" customHeight="1">
      <c r="A2" s="341" t="s">
        <v>22</v>
      </c>
      <c r="B2" s="342"/>
      <c r="C2" s="342"/>
      <c r="D2" s="342"/>
      <c r="E2" s="342"/>
      <c r="F2" s="343" t="s">
        <v>23</v>
      </c>
      <c r="G2" s="344"/>
      <c r="H2" s="344"/>
      <c r="I2" s="344"/>
      <c r="J2" s="344"/>
      <c r="K2" s="344"/>
      <c r="L2" s="344"/>
      <c r="M2" s="344"/>
      <c r="N2" s="344"/>
      <c r="O2" s="344"/>
      <c r="P2" s="344"/>
      <c r="Q2" s="344"/>
      <c r="R2" s="344"/>
      <c r="S2" s="344"/>
      <c r="T2" s="344"/>
      <c r="U2" s="344"/>
      <c r="V2" s="344"/>
      <c r="W2" s="344"/>
      <c r="X2" s="344"/>
      <c r="Y2" s="344"/>
      <c r="Z2" s="344"/>
      <c r="AA2" s="344"/>
      <c r="AB2" s="344"/>
      <c r="AC2" s="344"/>
      <c r="AD2" s="344"/>
      <c r="AE2" s="344"/>
      <c r="AF2" s="344"/>
      <c r="AG2" s="344"/>
      <c r="AH2" s="344"/>
      <c r="AI2" s="344"/>
      <c r="AJ2" s="344"/>
      <c r="AK2" s="344"/>
      <c r="AL2" s="344"/>
      <c r="AM2" s="344"/>
      <c r="AN2" s="344"/>
      <c r="AO2" s="344"/>
      <c r="AP2" s="344"/>
      <c r="AQ2" s="344"/>
      <c r="AR2" s="344"/>
      <c r="AS2" s="344"/>
      <c r="AT2" s="344"/>
      <c r="AU2" s="344"/>
      <c r="AV2" s="344"/>
      <c r="AW2" s="344"/>
      <c r="AX2" s="344"/>
      <c r="AY2" s="344"/>
      <c r="AZ2" s="344"/>
      <c r="BA2" s="344"/>
      <c r="BB2" s="344"/>
      <c r="BC2" s="344"/>
      <c r="BD2" s="344"/>
      <c r="BE2" s="344"/>
      <c r="BF2" s="344"/>
      <c r="BG2" s="344"/>
      <c r="BH2" s="344"/>
      <c r="BI2" s="344"/>
      <c r="BJ2" s="344"/>
      <c r="BK2" s="344"/>
      <c r="BL2" s="344"/>
      <c r="BM2" s="344"/>
      <c r="BN2" s="344"/>
      <c r="BO2" s="344"/>
      <c r="BP2" s="344"/>
      <c r="BQ2" s="344"/>
      <c r="BR2" s="344"/>
      <c r="BS2" s="344"/>
      <c r="BT2" s="344"/>
      <c r="BU2" s="344"/>
      <c r="BV2" s="344"/>
      <c r="BW2" s="344"/>
      <c r="BX2" s="344"/>
      <c r="BY2" s="344"/>
      <c r="BZ2" s="344"/>
      <c r="CA2" s="344"/>
      <c r="CB2" s="344"/>
      <c r="CC2" s="344"/>
      <c r="CD2" s="344"/>
      <c r="CE2" s="344"/>
      <c r="CF2" s="344"/>
      <c r="CG2" s="344"/>
      <c r="CH2" s="344"/>
      <c r="CI2" s="344"/>
      <c r="CJ2" s="344"/>
      <c r="CK2" s="344"/>
      <c r="CL2" s="344"/>
      <c r="CM2" s="344"/>
      <c r="CN2" s="344"/>
      <c r="CO2" s="344"/>
      <c r="CP2" s="344"/>
      <c r="CQ2" s="344"/>
      <c r="CR2" s="344"/>
      <c r="CS2" s="344"/>
      <c r="CT2" s="344"/>
      <c r="CU2" s="344"/>
      <c r="CV2" s="344"/>
      <c r="CW2" s="344"/>
      <c r="CX2" s="344"/>
      <c r="CY2" s="344"/>
      <c r="CZ2" s="344"/>
      <c r="DA2" s="344"/>
      <c r="DB2" s="344"/>
      <c r="DC2" s="344"/>
      <c r="DD2" s="344"/>
      <c r="DE2" s="344"/>
      <c r="DF2" s="344"/>
      <c r="DG2" s="344"/>
      <c r="DH2" s="344"/>
      <c r="DI2" s="344"/>
      <c r="DJ2" s="344"/>
      <c r="DK2" s="344"/>
      <c r="DL2" s="344"/>
      <c r="DM2" s="344"/>
      <c r="DN2" s="344"/>
      <c r="DO2" s="344"/>
      <c r="DP2" s="344"/>
      <c r="DQ2" s="344"/>
      <c r="DR2" s="344"/>
      <c r="DS2" s="344"/>
      <c r="DT2" s="344"/>
      <c r="DU2" s="344"/>
      <c r="DV2" s="344"/>
      <c r="DW2" s="344"/>
      <c r="DX2" s="344"/>
      <c r="DY2" s="344"/>
      <c r="DZ2" s="344"/>
      <c r="EA2" s="344"/>
      <c r="EB2" s="344"/>
      <c r="EC2" s="344"/>
      <c r="ED2" s="344"/>
      <c r="EE2" s="344"/>
      <c r="EF2" s="344"/>
      <c r="EG2" s="344"/>
      <c r="EH2" s="344"/>
      <c r="EI2" s="344"/>
      <c r="EJ2" s="344"/>
      <c r="EK2" s="344"/>
      <c r="EL2" s="344"/>
      <c r="EM2" s="344"/>
      <c r="EN2" s="344"/>
      <c r="EO2" s="344"/>
      <c r="EP2" s="344"/>
      <c r="EQ2" s="344"/>
      <c r="ER2" s="344"/>
      <c r="ES2" s="344"/>
      <c r="ET2" s="344"/>
      <c r="EU2" s="344"/>
      <c r="EV2" s="344"/>
      <c r="EW2" s="344"/>
      <c r="EX2" s="344"/>
      <c r="EY2" s="344"/>
      <c r="EZ2" s="344"/>
      <c r="FA2" s="344"/>
      <c r="FB2" s="344"/>
      <c r="FC2" s="344"/>
      <c r="FD2" s="344"/>
      <c r="FE2" s="344"/>
      <c r="FF2" s="344"/>
      <c r="FG2" s="344"/>
      <c r="FH2" s="344"/>
      <c r="FI2" s="344"/>
      <c r="FJ2" s="344"/>
      <c r="FK2" s="344"/>
      <c r="FL2" s="344"/>
      <c r="FM2" s="344"/>
      <c r="FN2" s="344"/>
      <c r="FO2" s="344"/>
      <c r="FP2" s="344"/>
      <c r="FQ2" s="344"/>
      <c r="FR2" s="344"/>
      <c r="FS2" s="344"/>
      <c r="FT2" s="344"/>
      <c r="FU2" s="344"/>
      <c r="FV2" s="344"/>
      <c r="FW2" s="344"/>
      <c r="FX2" s="344"/>
      <c r="FY2" s="344"/>
      <c r="FZ2" s="344"/>
      <c r="GA2" s="344"/>
      <c r="GB2" s="344"/>
      <c r="GC2" s="344"/>
      <c r="GD2" s="344"/>
      <c r="GE2" s="344"/>
      <c r="GF2" s="344"/>
      <c r="GG2" s="344"/>
      <c r="GH2" s="344"/>
      <c r="GI2" s="344"/>
      <c r="GJ2" s="344"/>
      <c r="GK2" s="344"/>
      <c r="GL2" s="344"/>
      <c r="GM2" s="344"/>
      <c r="GN2" s="344"/>
      <c r="GO2" s="344"/>
      <c r="GP2" s="344"/>
      <c r="GQ2" s="344"/>
      <c r="GR2" s="344"/>
      <c r="GS2" s="344"/>
      <c r="GT2" s="344"/>
      <c r="GU2" s="344"/>
      <c r="GV2" s="344"/>
      <c r="GW2" s="344"/>
      <c r="GX2" s="344"/>
      <c r="GY2" s="344"/>
      <c r="GZ2" s="344"/>
      <c r="HA2" s="344"/>
      <c r="HB2" s="344"/>
      <c r="HC2" s="344"/>
      <c r="HD2" s="344"/>
      <c r="HE2" s="344"/>
      <c r="HF2" s="344"/>
      <c r="HG2" s="344"/>
      <c r="HH2" s="344"/>
      <c r="HI2" s="344"/>
      <c r="HJ2" s="344"/>
      <c r="HK2" s="344"/>
      <c r="HL2" s="344"/>
      <c r="HM2" s="344"/>
      <c r="HN2" s="344"/>
      <c r="HO2" s="344"/>
      <c r="HP2" s="344"/>
      <c r="HQ2" s="344"/>
      <c r="HR2" s="344"/>
      <c r="HS2" s="344"/>
      <c r="HT2" s="344"/>
      <c r="HU2" s="344"/>
      <c r="HV2" s="344"/>
      <c r="HW2" s="344"/>
      <c r="HX2" s="344"/>
      <c r="HY2" s="344"/>
      <c r="HZ2" s="344"/>
      <c r="IA2" s="344"/>
      <c r="IB2" s="344"/>
      <c r="IC2" s="344"/>
      <c r="ID2" s="344"/>
      <c r="IE2" s="344"/>
      <c r="IF2" s="344"/>
      <c r="IG2" s="344"/>
      <c r="IH2" s="344"/>
      <c r="II2" s="344"/>
      <c r="IJ2" s="344"/>
      <c r="IK2" s="344"/>
      <c r="IL2" s="344"/>
      <c r="IM2" s="344"/>
      <c r="IN2" s="344"/>
      <c r="IO2" s="344"/>
      <c r="IP2" s="344"/>
      <c r="IQ2" s="344"/>
      <c r="IR2" s="344"/>
      <c r="IS2" s="344"/>
    </row>
    <row r="3" spans="1:6" s="338" customFormat="1" ht="30.75" customHeight="1">
      <c r="A3" s="345" t="s">
        <v>24</v>
      </c>
      <c r="B3" s="346" t="s">
        <v>25</v>
      </c>
      <c r="C3" s="346" t="s">
        <v>26</v>
      </c>
      <c r="D3" s="346" t="s">
        <v>27</v>
      </c>
      <c r="E3" s="346" t="s">
        <v>28</v>
      </c>
      <c r="F3" s="347" t="s">
        <v>29</v>
      </c>
    </row>
    <row r="4" spans="1:6" s="338" customFormat="1" ht="22.5" customHeight="1">
      <c r="A4" s="348" t="s">
        <v>30</v>
      </c>
      <c r="B4" s="349">
        <f>B5+B30</f>
        <v>37557</v>
      </c>
      <c r="C4" s="350">
        <f>C5+C30</f>
        <v>38350</v>
      </c>
      <c r="D4" s="350">
        <f>D5+D30</f>
        <v>39420</v>
      </c>
      <c r="E4" s="351">
        <f aca="true" t="shared" si="0" ref="E4:E25">D4/C4*100</f>
        <v>102.79009126466754</v>
      </c>
      <c r="F4" s="351">
        <f aca="true" t="shared" si="1" ref="F4:F20">(D4-B4)/B4*100</f>
        <v>4.960460100647016</v>
      </c>
    </row>
    <row r="5" spans="1:6" s="339" customFormat="1" ht="22.5" customHeight="1">
      <c r="A5" s="213" t="s">
        <v>31</v>
      </c>
      <c r="B5" s="352">
        <f>B6+B21</f>
        <v>28046</v>
      </c>
      <c r="C5" s="352">
        <f>C6+C21</f>
        <v>28130</v>
      </c>
      <c r="D5" s="352">
        <f>D6+D21</f>
        <v>28890</v>
      </c>
      <c r="E5" s="351">
        <f t="shared" si="0"/>
        <v>102.70174191254888</v>
      </c>
      <c r="F5" s="351">
        <f t="shared" si="1"/>
        <v>3.009341795621479</v>
      </c>
    </row>
    <row r="6" spans="1:6" s="339" customFormat="1" ht="22.5" customHeight="1">
      <c r="A6" s="213" t="s">
        <v>32</v>
      </c>
      <c r="B6" s="331">
        <f>SUM(B7:B20)</f>
        <v>15998</v>
      </c>
      <c r="C6" s="331">
        <f>SUM(C7:C20)</f>
        <v>16500</v>
      </c>
      <c r="D6" s="331">
        <f>SUM(D7:D20)</f>
        <v>16500</v>
      </c>
      <c r="E6" s="351">
        <f t="shared" si="0"/>
        <v>100</v>
      </c>
      <c r="F6" s="351">
        <f t="shared" si="1"/>
        <v>3.1378922365295665</v>
      </c>
    </row>
    <row r="7" spans="1:6" s="339" customFormat="1" ht="21.75" customHeight="1">
      <c r="A7" s="206" t="s">
        <v>33</v>
      </c>
      <c r="B7" s="353">
        <v>6111</v>
      </c>
      <c r="C7" s="212">
        <v>5800</v>
      </c>
      <c r="D7" s="212">
        <v>5800</v>
      </c>
      <c r="E7" s="354">
        <f t="shared" si="0"/>
        <v>100</v>
      </c>
      <c r="F7" s="354">
        <f t="shared" si="1"/>
        <v>-5.089183439698903</v>
      </c>
    </row>
    <row r="8" spans="1:6" s="339" customFormat="1" ht="21.75" customHeight="1">
      <c r="A8" s="206" t="s">
        <v>34</v>
      </c>
      <c r="B8" s="355">
        <v>1515</v>
      </c>
      <c r="C8" s="212">
        <v>2200</v>
      </c>
      <c r="D8" s="208">
        <v>2200</v>
      </c>
      <c r="E8" s="354">
        <f t="shared" si="0"/>
        <v>100</v>
      </c>
      <c r="F8" s="354">
        <f t="shared" si="1"/>
        <v>45.21452145214521</v>
      </c>
    </row>
    <row r="9" spans="1:6" s="339" customFormat="1" ht="21.75" customHeight="1">
      <c r="A9" s="206" t="s">
        <v>35</v>
      </c>
      <c r="B9" s="355">
        <v>739</v>
      </c>
      <c r="C9" s="212">
        <v>480</v>
      </c>
      <c r="D9" s="208">
        <v>480</v>
      </c>
      <c r="E9" s="354">
        <f t="shared" si="0"/>
        <v>100</v>
      </c>
      <c r="F9" s="354">
        <f t="shared" si="1"/>
        <v>-35.047361299052774</v>
      </c>
    </row>
    <row r="10" spans="1:6" s="339" customFormat="1" ht="21.75" customHeight="1">
      <c r="A10" s="206" t="s">
        <v>36</v>
      </c>
      <c r="B10" s="355">
        <v>35</v>
      </c>
      <c r="C10" s="212">
        <v>40</v>
      </c>
      <c r="D10" s="212">
        <v>40</v>
      </c>
      <c r="E10" s="354">
        <f t="shared" si="0"/>
        <v>100</v>
      </c>
      <c r="F10" s="354">
        <f t="shared" si="1"/>
        <v>14.285714285714285</v>
      </c>
    </row>
    <row r="11" spans="1:6" s="339" customFormat="1" ht="21.75" customHeight="1">
      <c r="A11" s="206" t="s">
        <v>37</v>
      </c>
      <c r="B11" s="355">
        <v>623</v>
      </c>
      <c r="C11" s="212">
        <v>800</v>
      </c>
      <c r="D11" s="212">
        <v>800</v>
      </c>
      <c r="E11" s="354">
        <f t="shared" si="0"/>
        <v>100</v>
      </c>
      <c r="F11" s="354">
        <f t="shared" si="1"/>
        <v>28.41091492776886</v>
      </c>
    </row>
    <row r="12" spans="1:6" s="339" customFormat="1" ht="21.75" customHeight="1">
      <c r="A12" s="206" t="s">
        <v>38</v>
      </c>
      <c r="B12" s="355">
        <v>331</v>
      </c>
      <c r="C12" s="212">
        <v>450</v>
      </c>
      <c r="D12" s="212">
        <v>450</v>
      </c>
      <c r="E12" s="354">
        <f t="shared" si="0"/>
        <v>100</v>
      </c>
      <c r="F12" s="354">
        <f t="shared" si="1"/>
        <v>35.95166163141994</v>
      </c>
    </row>
    <row r="13" spans="1:6" s="339" customFormat="1" ht="21.75" customHeight="1">
      <c r="A13" s="206" t="s">
        <v>39</v>
      </c>
      <c r="B13" s="355">
        <v>152</v>
      </c>
      <c r="C13" s="212">
        <v>170</v>
      </c>
      <c r="D13" s="212">
        <v>170</v>
      </c>
      <c r="E13" s="354">
        <f t="shared" si="0"/>
        <v>100</v>
      </c>
      <c r="F13" s="354">
        <f t="shared" si="1"/>
        <v>11.842105263157894</v>
      </c>
    </row>
    <row r="14" spans="1:6" s="339" customFormat="1" ht="21.75" customHeight="1">
      <c r="A14" s="206" t="s">
        <v>40</v>
      </c>
      <c r="B14" s="355">
        <v>178</v>
      </c>
      <c r="C14" s="212">
        <v>220</v>
      </c>
      <c r="D14" s="212">
        <v>220</v>
      </c>
      <c r="E14" s="354">
        <f t="shared" si="0"/>
        <v>100</v>
      </c>
      <c r="F14" s="354">
        <f t="shared" si="1"/>
        <v>23.595505617977526</v>
      </c>
    </row>
    <row r="15" spans="1:6" s="339" customFormat="1" ht="21.75" customHeight="1">
      <c r="A15" s="206" t="s">
        <v>41</v>
      </c>
      <c r="B15" s="355">
        <v>2350</v>
      </c>
      <c r="C15" s="212">
        <v>1700</v>
      </c>
      <c r="D15" s="212">
        <v>1700</v>
      </c>
      <c r="E15" s="354">
        <f t="shared" si="0"/>
        <v>100</v>
      </c>
      <c r="F15" s="354">
        <f t="shared" si="1"/>
        <v>-27.659574468085108</v>
      </c>
    </row>
    <row r="16" spans="1:6" s="339" customFormat="1" ht="21.75" customHeight="1">
      <c r="A16" s="206" t="s">
        <v>42</v>
      </c>
      <c r="B16" s="355">
        <v>351</v>
      </c>
      <c r="C16" s="212">
        <v>360</v>
      </c>
      <c r="D16" s="212">
        <v>360</v>
      </c>
      <c r="E16" s="354">
        <f t="shared" si="0"/>
        <v>100</v>
      </c>
      <c r="F16" s="354">
        <f t="shared" si="1"/>
        <v>2.564102564102564</v>
      </c>
    </row>
    <row r="17" spans="1:6" s="339" customFormat="1" ht="21.75" customHeight="1">
      <c r="A17" s="206" t="s">
        <v>43</v>
      </c>
      <c r="B17" s="355">
        <v>163</v>
      </c>
      <c r="C17" s="212">
        <v>150</v>
      </c>
      <c r="D17" s="212">
        <v>150</v>
      </c>
      <c r="E17" s="354">
        <f t="shared" si="0"/>
        <v>100</v>
      </c>
      <c r="F17" s="354">
        <f t="shared" si="1"/>
        <v>-7.975460122699387</v>
      </c>
    </row>
    <row r="18" spans="1:6" s="339" customFormat="1" ht="21.75" customHeight="1">
      <c r="A18" s="206" t="s">
        <v>44</v>
      </c>
      <c r="B18" s="355">
        <v>1458</v>
      </c>
      <c r="C18" s="212">
        <v>2300</v>
      </c>
      <c r="D18" s="212">
        <v>2300</v>
      </c>
      <c r="E18" s="354">
        <f t="shared" si="0"/>
        <v>100</v>
      </c>
      <c r="F18" s="354">
        <f t="shared" si="1"/>
        <v>57.750342935528124</v>
      </c>
    </row>
    <row r="19" spans="1:6" s="339" customFormat="1" ht="21.75" customHeight="1">
      <c r="A19" s="206" t="s">
        <v>45</v>
      </c>
      <c r="B19" s="355">
        <v>1968</v>
      </c>
      <c r="C19" s="212">
        <v>1800</v>
      </c>
      <c r="D19" s="212">
        <v>1800</v>
      </c>
      <c r="E19" s="354">
        <f t="shared" si="0"/>
        <v>100</v>
      </c>
      <c r="F19" s="354">
        <f t="shared" si="1"/>
        <v>-8.536585365853659</v>
      </c>
    </row>
    <row r="20" spans="1:6" s="339" customFormat="1" ht="21.75" customHeight="1">
      <c r="A20" s="206" t="s">
        <v>46</v>
      </c>
      <c r="B20" s="355">
        <v>24</v>
      </c>
      <c r="C20" s="212">
        <v>30</v>
      </c>
      <c r="D20" s="212">
        <v>30</v>
      </c>
      <c r="E20" s="354">
        <f t="shared" si="0"/>
        <v>100</v>
      </c>
      <c r="F20" s="354">
        <f t="shared" si="1"/>
        <v>25</v>
      </c>
    </row>
    <row r="21" spans="1:6" s="339" customFormat="1" ht="21.75" customHeight="1">
      <c r="A21" s="213" t="s">
        <v>47</v>
      </c>
      <c r="B21" s="331">
        <f>SUM(B22:B29)</f>
        <v>12048</v>
      </c>
      <c r="C21" s="331">
        <f>SUM(C22:C29)</f>
        <v>11630</v>
      </c>
      <c r="D21" s="331">
        <f>SUM(D22:D29)</f>
        <v>12390</v>
      </c>
      <c r="E21" s="351">
        <f t="shared" si="0"/>
        <v>106.5348237317283</v>
      </c>
      <c r="F21" s="351">
        <f aca="true" t="shared" si="2" ref="F21:F35">(D21-B21)/B21*100</f>
        <v>2.838645418326693</v>
      </c>
    </row>
    <row r="22" spans="1:6" s="339" customFormat="1" ht="21.75" customHeight="1">
      <c r="A22" s="206" t="s">
        <v>48</v>
      </c>
      <c r="B22" s="355">
        <v>2111</v>
      </c>
      <c r="C22" s="212">
        <v>4610</v>
      </c>
      <c r="D22" s="212">
        <v>4866</v>
      </c>
      <c r="E22" s="354">
        <f t="shared" si="0"/>
        <v>105.5531453362256</v>
      </c>
      <c r="F22" s="354">
        <f t="shared" si="2"/>
        <v>130.5068687825675</v>
      </c>
    </row>
    <row r="23" spans="1:6" s="339" customFormat="1" ht="21.75" customHeight="1">
      <c r="A23" s="206" t="s">
        <v>49</v>
      </c>
      <c r="B23" s="355">
        <v>3513</v>
      </c>
      <c r="C23" s="212">
        <v>1100</v>
      </c>
      <c r="D23" s="212">
        <v>1100</v>
      </c>
      <c r="E23" s="354">
        <f t="shared" si="0"/>
        <v>100</v>
      </c>
      <c r="F23" s="354">
        <f t="shared" si="2"/>
        <v>-68.68773128380302</v>
      </c>
    </row>
    <row r="24" spans="1:6" s="339" customFormat="1" ht="21.75" customHeight="1">
      <c r="A24" s="206" t="s">
        <v>50</v>
      </c>
      <c r="B24" s="355">
        <v>1628</v>
      </c>
      <c r="C24" s="212">
        <v>2300</v>
      </c>
      <c r="D24" s="212">
        <v>2780</v>
      </c>
      <c r="E24" s="354">
        <f t="shared" si="0"/>
        <v>120.8695652173913</v>
      </c>
      <c r="F24" s="354">
        <f t="shared" si="2"/>
        <v>70.76167076167076</v>
      </c>
    </row>
    <row r="25" spans="1:6" s="339" customFormat="1" ht="21.75" customHeight="1">
      <c r="A25" s="206" t="s">
        <v>51</v>
      </c>
      <c r="B25" s="355">
        <v>157</v>
      </c>
      <c r="C25" s="212">
        <v>500</v>
      </c>
      <c r="D25" s="212">
        <v>524</v>
      </c>
      <c r="E25" s="354">
        <f t="shared" si="0"/>
        <v>104.80000000000001</v>
      </c>
      <c r="F25" s="354">
        <f t="shared" si="2"/>
        <v>233.7579617834395</v>
      </c>
    </row>
    <row r="26" spans="1:6" s="339" customFormat="1" ht="21.75" customHeight="1">
      <c r="A26" s="206" t="s">
        <v>52</v>
      </c>
      <c r="B26" s="355">
        <v>4273</v>
      </c>
      <c r="C26" s="212">
        <v>2470</v>
      </c>
      <c r="D26" s="212">
        <v>2420</v>
      </c>
      <c r="E26" s="354">
        <f aca="true" t="shared" si="3" ref="E26:E33">D26/C26*100</f>
        <v>97.97570850202429</v>
      </c>
      <c r="F26" s="354">
        <f t="shared" si="2"/>
        <v>-43.365317107418676</v>
      </c>
    </row>
    <row r="27" spans="1:6" s="339" customFormat="1" ht="21.75" customHeight="1">
      <c r="A27" s="206" t="s">
        <v>53</v>
      </c>
      <c r="B27" s="355">
        <v>5</v>
      </c>
      <c r="C27" s="212"/>
      <c r="D27" s="212">
        <v>50</v>
      </c>
      <c r="E27" s="354"/>
      <c r="F27" s="354">
        <f t="shared" si="2"/>
        <v>900</v>
      </c>
    </row>
    <row r="28" spans="1:6" s="339" customFormat="1" ht="21.75" customHeight="1">
      <c r="A28" s="206" t="s">
        <v>54</v>
      </c>
      <c r="B28" s="355">
        <v>331</v>
      </c>
      <c r="C28" s="212">
        <v>550</v>
      </c>
      <c r="D28" s="212">
        <v>550</v>
      </c>
      <c r="E28" s="354">
        <f t="shared" si="3"/>
        <v>100</v>
      </c>
      <c r="F28" s="354">
        <f t="shared" si="2"/>
        <v>66.16314199395771</v>
      </c>
    </row>
    <row r="29" spans="1:6" s="339" customFormat="1" ht="21.75" customHeight="1">
      <c r="A29" s="206" t="s">
        <v>55</v>
      </c>
      <c r="B29" s="355">
        <v>30</v>
      </c>
      <c r="C29" s="212">
        <v>100</v>
      </c>
      <c r="D29" s="212">
        <v>100</v>
      </c>
      <c r="E29" s="354">
        <f t="shared" si="3"/>
        <v>100</v>
      </c>
      <c r="F29" s="354">
        <f t="shared" si="2"/>
        <v>233.33333333333334</v>
      </c>
    </row>
    <row r="30" spans="1:6" s="339" customFormat="1" ht="21.75" customHeight="1">
      <c r="A30" s="213" t="s">
        <v>56</v>
      </c>
      <c r="B30" s="356">
        <f>SUM(B31:B36)</f>
        <v>9511</v>
      </c>
      <c r="C30" s="352">
        <f>SUM(C31:C36)</f>
        <v>10220</v>
      </c>
      <c r="D30" s="352">
        <f>SUM(D31:D36)</f>
        <v>10530</v>
      </c>
      <c r="E30" s="351">
        <f t="shared" si="3"/>
        <v>103.03326810176125</v>
      </c>
      <c r="F30" s="351">
        <f t="shared" si="2"/>
        <v>10.713910209231416</v>
      </c>
    </row>
    <row r="31" spans="1:6" s="339" customFormat="1" ht="21.75" customHeight="1">
      <c r="A31" s="357" t="s">
        <v>57</v>
      </c>
      <c r="B31" s="355">
        <v>6116</v>
      </c>
      <c r="C31" s="355">
        <v>5800</v>
      </c>
      <c r="D31" s="355">
        <v>5800</v>
      </c>
      <c r="E31" s="354">
        <f t="shared" si="3"/>
        <v>100</v>
      </c>
      <c r="F31" s="354">
        <f t="shared" si="2"/>
        <v>-5.166775670372792</v>
      </c>
    </row>
    <row r="32" spans="1:6" s="339" customFormat="1" ht="21.75" customHeight="1">
      <c r="A32" s="357" t="s">
        <v>58</v>
      </c>
      <c r="B32" s="358">
        <v>2272</v>
      </c>
      <c r="C32" s="355">
        <v>3300</v>
      </c>
      <c r="D32" s="355">
        <v>3300</v>
      </c>
      <c r="E32" s="354">
        <f t="shared" si="3"/>
        <v>100</v>
      </c>
      <c r="F32" s="354">
        <f t="shared" si="2"/>
        <v>45.24647887323944</v>
      </c>
    </row>
    <row r="33" spans="1:6" s="339" customFormat="1" ht="21.75" customHeight="1">
      <c r="A33" s="357" t="s">
        <v>59</v>
      </c>
      <c r="B33" s="359">
        <v>1109</v>
      </c>
      <c r="C33" s="355">
        <v>720</v>
      </c>
      <c r="D33" s="355">
        <v>720</v>
      </c>
      <c r="E33" s="354">
        <f t="shared" si="3"/>
        <v>100</v>
      </c>
      <c r="F33" s="354">
        <f t="shared" si="2"/>
        <v>-35.07664562669071</v>
      </c>
    </row>
    <row r="34" spans="1:6" s="339" customFormat="1" ht="21.75" customHeight="1">
      <c r="A34" s="357" t="s">
        <v>60</v>
      </c>
      <c r="B34" s="355">
        <v>19</v>
      </c>
      <c r="C34" s="355"/>
      <c r="D34" s="355">
        <v>60</v>
      </c>
      <c r="E34" s="354"/>
      <c r="F34" s="354">
        <f t="shared" si="2"/>
        <v>215.78947368421052</v>
      </c>
    </row>
    <row r="35" spans="1:6" ht="21.75" customHeight="1">
      <c r="A35" s="357" t="s">
        <v>61</v>
      </c>
      <c r="B35" s="355">
        <v>-5</v>
      </c>
      <c r="C35" s="355"/>
      <c r="D35" s="355"/>
      <c r="E35" s="354"/>
      <c r="F35" s="354">
        <f t="shared" si="2"/>
        <v>-100</v>
      </c>
    </row>
    <row r="36" spans="1:6" ht="21.75" customHeight="1">
      <c r="A36" s="357" t="s">
        <v>62</v>
      </c>
      <c r="B36" s="355"/>
      <c r="C36" s="355">
        <v>400</v>
      </c>
      <c r="D36" s="355">
        <v>650</v>
      </c>
      <c r="E36" s="354">
        <f>D36/C36*100</f>
        <v>162.5</v>
      </c>
      <c r="F36" s="354"/>
    </row>
  </sheetData>
  <sheetProtection/>
  <mergeCells count="1">
    <mergeCell ref="A1:F1"/>
  </mergeCells>
  <printOptions horizontalCentered="1"/>
  <pageMargins left="0.59" right="0.35" top="0.55" bottom="0.55" header="0.51" footer="0.51"/>
  <pageSetup firstPageNumber="13" useFirstPageNumber="1" horizontalDpi="600" verticalDpi="600" orientation="portrait" paperSize="9" scale="90"/>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A1:IS36"/>
  <sheetViews>
    <sheetView showZeros="0" workbookViewId="0" topLeftCell="A1">
      <pane ySplit="3" topLeftCell="A4" activePane="bottomLeft" state="frozen"/>
      <selection pane="bottomLeft" activeCell="A1" sqref="A1:F1"/>
    </sheetView>
  </sheetViews>
  <sheetFormatPr defaultColWidth="8.75390625" defaultRowHeight="14.25"/>
  <cols>
    <col min="1" max="1" width="27.50390625" style="338" customWidth="1"/>
    <col min="2" max="2" width="12.875" style="340" customWidth="1"/>
    <col min="3" max="3" width="12.125" style="340" customWidth="1"/>
    <col min="4" max="4" width="11.625" style="340" customWidth="1"/>
    <col min="5" max="5" width="12.875" style="340" customWidth="1"/>
    <col min="6" max="6" width="13.125" style="340" customWidth="1"/>
    <col min="7" max="30" width="9.00390625" style="340" bestFit="1" customWidth="1"/>
    <col min="31" max="253" width="8.75390625" style="340" customWidth="1"/>
    <col min="254" max="16384" width="8.75390625" style="316" customWidth="1"/>
  </cols>
  <sheetData>
    <row r="1" spans="1:6" ht="27" customHeight="1">
      <c r="A1" s="303" t="s">
        <v>63</v>
      </c>
      <c r="B1" s="303"/>
      <c r="C1" s="303"/>
      <c r="D1" s="303"/>
      <c r="E1" s="303"/>
      <c r="F1" s="303"/>
    </row>
    <row r="2" spans="1:253" s="337" customFormat="1" ht="21" customHeight="1">
      <c r="A2" s="341" t="s">
        <v>64</v>
      </c>
      <c r="B2" s="342"/>
      <c r="C2" s="342"/>
      <c r="D2" s="342"/>
      <c r="E2" s="342"/>
      <c r="F2" s="343" t="s">
        <v>23</v>
      </c>
      <c r="G2" s="344"/>
      <c r="H2" s="344"/>
      <c r="I2" s="344"/>
      <c r="J2" s="344"/>
      <c r="K2" s="344"/>
      <c r="L2" s="344"/>
      <c r="M2" s="344"/>
      <c r="N2" s="344"/>
      <c r="O2" s="344"/>
      <c r="P2" s="344"/>
      <c r="Q2" s="344"/>
      <c r="R2" s="344"/>
      <c r="S2" s="344"/>
      <c r="T2" s="344"/>
      <c r="U2" s="344"/>
      <c r="V2" s="344"/>
      <c r="W2" s="344"/>
      <c r="X2" s="344"/>
      <c r="Y2" s="344"/>
      <c r="Z2" s="344"/>
      <c r="AA2" s="344"/>
      <c r="AB2" s="344"/>
      <c r="AC2" s="344"/>
      <c r="AD2" s="344"/>
      <c r="AE2" s="344"/>
      <c r="AF2" s="344"/>
      <c r="AG2" s="344"/>
      <c r="AH2" s="344"/>
      <c r="AI2" s="344"/>
      <c r="AJ2" s="344"/>
      <c r="AK2" s="344"/>
      <c r="AL2" s="344"/>
      <c r="AM2" s="344"/>
      <c r="AN2" s="344"/>
      <c r="AO2" s="344"/>
      <c r="AP2" s="344"/>
      <c r="AQ2" s="344"/>
      <c r="AR2" s="344"/>
      <c r="AS2" s="344"/>
      <c r="AT2" s="344"/>
      <c r="AU2" s="344"/>
      <c r="AV2" s="344"/>
      <c r="AW2" s="344"/>
      <c r="AX2" s="344"/>
      <c r="AY2" s="344"/>
      <c r="AZ2" s="344"/>
      <c r="BA2" s="344"/>
      <c r="BB2" s="344"/>
      <c r="BC2" s="344"/>
      <c r="BD2" s="344"/>
      <c r="BE2" s="344"/>
      <c r="BF2" s="344"/>
      <c r="BG2" s="344"/>
      <c r="BH2" s="344"/>
      <c r="BI2" s="344"/>
      <c r="BJ2" s="344"/>
      <c r="BK2" s="344"/>
      <c r="BL2" s="344"/>
      <c r="BM2" s="344"/>
      <c r="BN2" s="344"/>
      <c r="BO2" s="344"/>
      <c r="BP2" s="344"/>
      <c r="BQ2" s="344"/>
      <c r="BR2" s="344"/>
      <c r="BS2" s="344"/>
      <c r="BT2" s="344"/>
      <c r="BU2" s="344"/>
      <c r="BV2" s="344"/>
      <c r="BW2" s="344"/>
      <c r="BX2" s="344"/>
      <c r="BY2" s="344"/>
      <c r="BZ2" s="344"/>
      <c r="CA2" s="344"/>
      <c r="CB2" s="344"/>
      <c r="CC2" s="344"/>
      <c r="CD2" s="344"/>
      <c r="CE2" s="344"/>
      <c r="CF2" s="344"/>
      <c r="CG2" s="344"/>
      <c r="CH2" s="344"/>
      <c r="CI2" s="344"/>
      <c r="CJ2" s="344"/>
      <c r="CK2" s="344"/>
      <c r="CL2" s="344"/>
      <c r="CM2" s="344"/>
      <c r="CN2" s="344"/>
      <c r="CO2" s="344"/>
      <c r="CP2" s="344"/>
      <c r="CQ2" s="344"/>
      <c r="CR2" s="344"/>
      <c r="CS2" s="344"/>
      <c r="CT2" s="344"/>
      <c r="CU2" s="344"/>
      <c r="CV2" s="344"/>
      <c r="CW2" s="344"/>
      <c r="CX2" s="344"/>
      <c r="CY2" s="344"/>
      <c r="CZ2" s="344"/>
      <c r="DA2" s="344"/>
      <c r="DB2" s="344"/>
      <c r="DC2" s="344"/>
      <c r="DD2" s="344"/>
      <c r="DE2" s="344"/>
      <c r="DF2" s="344"/>
      <c r="DG2" s="344"/>
      <c r="DH2" s="344"/>
      <c r="DI2" s="344"/>
      <c r="DJ2" s="344"/>
      <c r="DK2" s="344"/>
      <c r="DL2" s="344"/>
      <c r="DM2" s="344"/>
      <c r="DN2" s="344"/>
      <c r="DO2" s="344"/>
      <c r="DP2" s="344"/>
      <c r="DQ2" s="344"/>
      <c r="DR2" s="344"/>
      <c r="DS2" s="344"/>
      <c r="DT2" s="344"/>
      <c r="DU2" s="344"/>
      <c r="DV2" s="344"/>
      <c r="DW2" s="344"/>
      <c r="DX2" s="344"/>
      <c r="DY2" s="344"/>
      <c r="DZ2" s="344"/>
      <c r="EA2" s="344"/>
      <c r="EB2" s="344"/>
      <c r="EC2" s="344"/>
      <c r="ED2" s="344"/>
      <c r="EE2" s="344"/>
      <c r="EF2" s="344"/>
      <c r="EG2" s="344"/>
      <c r="EH2" s="344"/>
      <c r="EI2" s="344"/>
      <c r="EJ2" s="344"/>
      <c r="EK2" s="344"/>
      <c r="EL2" s="344"/>
      <c r="EM2" s="344"/>
      <c r="EN2" s="344"/>
      <c r="EO2" s="344"/>
      <c r="EP2" s="344"/>
      <c r="EQ2" s="344"/>
      <c r="ER2" s="344"/>
      <c r="ES2" s="344"/>
      <c r="ET2" s="344"/>
      <c r="EU2" s="344"/>
      <c r="EV2" s="344"/>
      <c r="EW2" s="344"/>
      <c r="EX2" s="344"/>
      <c r="EY2" s="344"/>
      <c r="EZ2" s="344"/>
      <c r="FA2" s="344"/>
      <c r="FB2" s="344"/>
      <c r="FC2" s="344"/>
      <c r="FD2" s="344"/>
      <c r="FE2" s="344"/>
      <c r="FF2" s="344"/>
      <c r="FG2" s="344"/>
      <c r="FH2" s="344"/>
      <c r="FI2" s="344"/>
      <c r="FJ2" s="344"/>
      <c r="FK2" s="344"/>
      <c r="FL2" s="344"/>
      <c r="FM2" s="344"/>
      <c r="FN2" s="344"/>
      <c r="FO2" s="344"/>
      <c r="FP2" s="344"/>
      <c r="FQ2" s="344"/>
      <c r="FR2" s="344"/>
      <c r="FS2" s="344"/>
      <c r="FT2" s="344"/>
      <c r="FU2" s="344"/>
      <c r="FV2" s="344"/>
      <c r="FW2" s="344"/>
      <c r="FX2" s="344"/>
      <c r="FY2" s="344"/>
      <c r="FZ2" s="344"/>
      <c r="GA2" s="344"/>
      <c r="GB2" s="344"/>
      <c r="GC2" s="344"/>
      <c r="GD2" s="344"/>
      <c r="GE2" s="344"/>
      <c r="GF2" s="344"/>
      <c r="GG2" s="344"/>
      <c r="GH2" s="344"/>
      <c r="GI2" s="344"/>
      <c r="GJ2" s="344"/>
      <c r="GK2" s="344"/>
      <c r="GL2" s="344"/>
      <c r="GM2" s="344"/>
      <c r="GN2" s="344"/>
      <c r="GO2" s="344"/>
      <c r="GP2" s="344"/>
      <c r="GQ2" s="344"/>
      <c r="GR2" s="344"/>
      <c r="GS2" s="344"/>
      <c r="GT2" s="344"/>
      <c r="GU2" s="344"/>
      <c r="GV2" s="344"/>
      <c r="GW2" s="344"/>
      <c r="GX2" s="344"/>
      <c r="GY2" s="344"/>
      <c r="GZ2" s="344"/>
      <c r="HA2" s="344"/>
      <c r="HB2" s="344"/>
      <c r="HC2" s="344"/>
      <c r="HD2" s="344"/>
      <c r="HE2" s="344"/>
      <c r="HF2" s="344"/>
      <c r="HG2" s="344"/>
      <c r="HH2" s="344"/>
      <c r="HI2" s="344"/>
      <c r="HJ2" s="344"/>
      <c r="HK2" s="344"/>
      <c r="HL2" s="344"/>
      <c r="HM2" s="344"/>
      <c r="HN2" s="344"/>
      <c r="HO2" s="344"/>
      <c r="HP2" s="344"/>
      <c r="HQ2" s="344"/>
      <c r="HR2" s="344"/>
      <c r="HS2" s="344"/>
      <c r="HT2" s="344"/>
      <c r="HU2" s="344"/>
      <c r="HV2" s="344"/>
      <c r="HW2" s="344"/>
      <c r="HX2" s="344"/>
      <c r="HY2" s="344"/>
      <c r="HZ2" s="344"/>
      <c r="IA2" s="344"/>
      <c r="IB2" s="344"/>
      <c r="IC2" s="344"/>
      <c r="ID2" s="344"/>
      <c r="IE2" s="344"/>
      <c r="IF2" s="344"/>
      <c r="IG2" s="344"/>
      <c r="IH2" s="344"/>
      <c r="II2" s="344"/>
      <c r="IJ2" s="344"/>
      <c r="IK2" s="344"/>
      <c r="IL2" s="344"/>
      <c r="IM2" s="344"/>
      <c r="IN2" s="344"/>
      <c r="IO2" s="344"/>
      <c r="IP2" s="344"/>
      <c r="IQ2" s="344"/>
      <c r="IR2" s="344"/>
      <c r="IS2" s="344"/>
    </row>
    <row r="3" spans="1:6" s="338" customFormat="1" ht="30.75" customHeight="1">
      <c r="A3" s="345" t="s">
        <v>24</v>
      </c>
      <c r="B3" s="346" t="s">
        <v>25</v>
      </c>
      <c r="C3" s="346" t="s">
        <v>26</v>
      </c>
      <c r="D3" s="346" t="s">
        <v>27</v>
      </c>
      <c r="E3" s="346" t="s">
        <v>28</v>
      </c>
      <c r="F3" s="347" t="s">
        <v>29</v>
      </c>
    </row>
    <row r="4" spans="1:6" s="338" customFormat="1" ht="22.5" customHeight="1">
      <c r="A4" s="348" t="s">
        <v>30</v>
      </c>
      <c r="B4" s="349">
        <f>B5+B30</f>
        <v>37557</v>
      </c>
      <c r="C4" s="350">
        <f>C5+C30</f>
        <v>38350</v>
      </c>
      <c r="D4" s="350">
        <f>D5+D30</f>
        <v>39160</v>
      </c>
      <c r="E4" s="351">
        <f aca="true" t="shared" si="0" ref="E4:E25">D4/C4*100</f>
        <v>102.11212516297262</v>
      </c>
      <c r="F4" s="351">
        <f aca="true" t="shared" si="1" ref="F4:F35">(D4-B4)/B4*100</f>
        <v>4.268179034534175</v>
      </c>
    </row>
    <row r="5" spans="1:6" s="339" customFormat="1" ht="22.5" customHeight="1">
      <c r="A5" s="213" t="s">
        <v>31</v>
      </c>
      <c r="B5" s="352">
        <f>B6+B21</f>
        <v>28046</v>
      </c>
      <c r="C5" s="352">
        <f>C6+C21</f>
        <v>28130</v>
      </c>
      <c r="D5" s="352">
        <f>D6+D21</f>
        <v>28630</v>
      </c>
      <c r="E5" s="351">
        <f t="shared" si="0"/>
        <v>101.77746178457163</v>
      </c>
      <c r="F5" s="351">
        <f t="shared" si="1"/>
        <v>2.082293375169365</v>
      </c>
    </row>
    <row r="6" spans="1:6" s="339" customFormat="1" ht="22.5" customHeight="1">
      <c r="A6" s="213" t="s">
        <v>32</v>
      </c>
      <c r="B6" s="331">
        <f>SUM(B7:B20)</f>
        <v>15998</v>
      </c>
      <c r="C6" s="331">
        <f>SUM(C7:C20)</f>
        <v>16500</v>
      </c>
      <c r="D6" s="331">
        <f>SUM(D7:D20)</f>
        <v>16500</v>
      </c>
      <c r="E6" s="351">
        <f t="shared" si="0"/>
        <v>100</v>
      </c>
      <c r="F6" s="351">
        <f t="shared" si="1"/>
        <v>3.1378922365295665</v>
      </c>
    </row>
    <row r="7" spans="1:6" s="339" customFormat="1" ht="21.75" customHeight="1">
      <c r="A7" s="206" t="s">
        <v>33</v>
      </c>
      <c r="B7" s="353">
        <v>6111</v>
      </c>
      <c r="C7" s="212">
        <v>5800</v>
      </c>
      <c r="D7" s="212">
        <v>5800</v>
      </c>
      <c r="E7" s="354">
        <f t="shared" si="0"/>
        <v>100</v>
      </c>
      <c r="F7" s="354">
        <f t="shared" si="1"/>
        <v>-5.089183439698903</v>
      </c>
    </row>
    <row r="8" spans="1:6" s="339" customFormat="1" ht="21.75" customHeight="1">
      <c r="A8" s="206" t="s">
        <v>34</v>
      </c>
      <c r="B8" s="355">
        <v>1515</v>
      </c>
      <c r="C8" s="212">
        <v>2200</v>
      </c>
      <c r="D8" s="208">
        <v>2200</v>
      </c>
      <c r="E8" s="354">
        <f t="shared" si="0"/>
        <v>100</v>
      </c>
      <c r="F8" s="354">
        <f t="shared" si="1"/>
        <v>45.21452145214521</v>
      </c>
    </row>
    <row r="9" spans="1:6" s="339" customFormat="1" ht="21.75" customHeight="1">
      <c r="A9" s="206" t="s">
        <v>35</v>
      </c>
      <c r="B9" s="355">
        <v>739</v>
      </c>
      <c r="C9" s="212">
        <v>480</v>
      </c>
      <c r="D9" s="208">
        <v>480</v>
      </c>
      <c r="E9" s="354">
        <f t="shared" si="0"/>
        <v>100</v>
      </c>
      <c r="F9" s="354">
        <f t="shared" si="1"/>
        <v>-35.047361299052774</v>
      </c>
    </row>
    <row r="10" spans="1:6" s="339" customFormat="1" ht="21.75" customHeight="1">
      <c r="A10" s="206" t="s">
        <v>36</v>
      </c>
      <c r="B10" s="355">
        <v>35</v>
      </c>
      <c r="C10" s="212">
        <v>40</v>
      </c>
      <c r="D10" s="212">
        <v>40</v>
      </c>
      <c r="E10" s="354">
        <f t="shared" si="0"/>
        <v>100</v>
      </c>
      <c r="F10" s="354">
        <f t="shared" si="1"/>
        <v>14.285714285714285</v>
      </c>
    </row>
    <row r="11" spans="1:6" s="339" customFormat="1" ht="21.75" customHeight="1">
      <c r="A11" s="206" t="s">
        <v>37</v>
      </c>
      <c r="B11" s="355">
        <v>623</v>
      </c>
      <c r="C11" s="212">
        <v>800</v>
      </c>
      <c r="D11" s="212">
        <v>800</v>
      </c>
      <c r="E11" s="354">
        <f t="shared" si="0"/>
        <v>100</v>
      </c>
      <c r="F11" s="354">
        <f t="shared" si="1"/>
        <v>28.41091492776886</v>
      </c>
    </row>
    <row r="12" spans="1:6" s="339" customFormat="1" ht="21.75" customHeight="1">
      <c r="A12" s="206" t="s">
        <v>38</v>
      </c>
      <c r="B12" s="355">
        <v>331</v>
      </c>
      <c r="C12" s="212">
        <v>450</v>
      </c>
      <c r="D12" s="212">
        <v>450</v>
      </c>
      <c r="E12" s="354">
        <f t="shared" si="0"/>
        <v>100</v>
      </c>
      <c r="F12" s="354">
        <f t="shared" si="1"/>
        <v>35.95166163141994</v>
      </c>
    </row>
    <row r="13" spans="1:6" s="339" customFormat="1" ht="21.75" customHeight="1">
      <c r="A13" s="206" t="s">
        <v>39</v>
      </c>
      <c r="B13" s="355">
        <v>152</v>
      </c>
      <c r="C13" s="212">
        <v>170</v>
      </c>
      <c r="D13" s="212">
        <v>170</v>
      </c>
      <c r="E13" s="354">
        <f t="shared" si="0"/>
        <v>100</v>
      </c>
      <c r="F13" s="354">
        <f t="shared" si="1"/>
        <v>11.842105263157894</v>
      </c>
    </row>
    <row r="14" spans="1:6" s="339" customFormat="1" ht="21.75" customHeight="1">
      <c r="A14" s="206" t="s">
        <v>40</v>
      </c>
      <c r="B14" s="355">
        <v>178</v>
      </c>
      <c r="C14" s="212">
        <v>220</v>
      </c>
      <c r="D14" s="212">
        <v>220</v>
      </c>
      <c r="E14" s="354">
        <f t="shared" si="0"/>
        <v>100</v>
      </c>
      <c r="F14" s="354">
        <f t="shared" si="1"/>
        <v>23.595505617977526</v>
      </c>
    </row>
    <row r="15" spans="1:6" s="339" customFormat="1" ht="21.75" customHeight="1">
      <c r="A15" s="206" t="s">
        <v>41</v>
      </c>
      <c r="B15" s="355">
        <v>2350</v>
      </c>
      <c r="C15" s="212">
        <v>1700</v>
      </c>
      <c r="D15" s="212">
        <v>1700</v>
      </c>
      <c r="E15" s="354">
        <f t="shared" si="0"/>
        <v>100</v>
      </c>
      <c r="F15" s="354">
        <f t="shared" si="1"/>
        <v>-27.659574468085108</v>
      </c>
    </row>
    <row r="16" spans="1:6" s="339" customFormat="1" ht="21.75" customHeight="1">
      <c r="A16" s="206" t="s">
        <v>42</v>
      </c>
      <c r="B16" s="355">
        <v>351</v>
      </c>
      <c r="C16" s="212">
        <v>360</v>
      </c>
      <c r="D16" s="212">
        <v>360</v>
      </c>
      <c r="E16" s="354">
        <f t="shared" si="0"/>
        <v>100</v>
      </c>
      <c r="F16" s="354">
        <f t="shared" si="1"/>
        <v>2.564102564102564</v>
      </c>
    </row>
    <row r="17" spans="1:6" s="339" customFormat="1" ht="21.75" customHeight="1">
      <c r="A17" s="206" t="s">
        <v>43</v>
      </c>
      <c r="B17" s="355">
        <v>163</v>
      </c>
      <c r="C17" s="212">
        <v>150</v>
      </c>
      <c r="D17" s="212">
        <v>150</v>
      </c>
      <c r="E17" s="354">
        <f t="shared" si="0"/>
        <v>100</v>
      </c>
      <c r="F17" s="354">
        <f t="shared" si="1"/>
        <v>-7.975460122699387</v>
      </c>
    </row>
    <row r="18" spans="1:6" s="339" customFormat="1" ht="21.75" customHeight="1">
      <c r="A18" s="206" t="s">
        <v>44</v>
      </c>
      <c r="B18" s="355">
        <v>1458</v>
      </c>
      <c r="C18" s="212">
        <v>2300</v>
      </c>
      <c r="D18" s="212">
        <v>2300</v>
      </c>
      <c r="E18" s="354">
        <f t="shared" si="0"/>
        <v>100</v>
      </c>
      <c r="F18" s="354">
        <f t="shared" si="1"/>
        <v>57.750342935528124</v>
      </c>
    </row>
    <row r="19" spans="1:6" s="339" customFormat="1" ht="21.75" customHeight="1">
      <c r="A19" s="206" t="s">
        <v>45</v>
      </c>
      <c r="B19" s="355">
        <v>1968</v>
      </c>
      <c r="C19" s="212">
        <v>1800</v>
      </c>
      <c r="D19" s="212">
        <v>1800</v>
      </c>
      <c r="E19" s="354">
        <f t="shared" si="0"/>
        <v>100</v>
      </c>
      <c r="F19" s="354">
        <f t="shared" si="1"/>
        <v>-8.536585365853659</v>
      </c>
    </row>
    <row r="20" spans="1:6" s="339" customFormat="1" ht="21.75" customHeight="1">
      <c r="A20" s="206" t="s">
        <v>46</v>
      </c>
      <c r="B20" s="355">
        <v>24</v>
      </c>
      <c r="C20" s="212">
        <v>30</v>
      </c>
      <c r="D20" s="212">
        <v>30</v>
      </c>
      <c r="E20" s="354">
        <f t="shared" si="0"/>
        <v>100</v>
      </c>
      <c r="F20" s="354">
        <f t="shared" si="1"/>
        <v>25</v>
      </c>
    </row>
    <row r="21" spans="1:6" s="339" customFormat="1" ht="21.75" customHeight="1">
      <c r="A21" s="213" t="s">
        <v>47</v>
      </c>
      <c r="B21" s="331">
        <f>SUM(B22:B29)</f>
        <v>12048</v>
      </c>
      <c r="C21" s="331">
        <f>SUM(C22:C29)</f>
        <v>11630</v>
      </c>
      <c r="D21" s="331">
        <f>SUM(D22:D29)</f>
        <v>12130</v>
      </c>
      <c r="E21" s="351">
        <f t="shared" si="0"/>
        <v>104.29922613929492</v>
      </c>
      <c r="F21" s="351">
        <f t="shared" si="1"/>
        <v>0.6806108897742363</v>
      </c>
    </row>
    <row r="22" spans="1:6" s="339" customFormat="1" ht="21.75" customHeight="1">
      <c r="A22" s="206" t="s">
        <v>48</v>
      </c>
      <c r="B22" s="355">
        <v>2111</v>
      </c>
      <c r="C22" s="212">
        <v>4610</v>
      </c>
      <c r="D22" s="212">
        <v>4866</v>
      </c>
      <c r="E22" s="354">
        <f t="shared" si="0"/>
        <v>105.5531453362256</v>
      </c>
      <c r="F22" s="354">
        <f t="shared" si="1"/>
        <v>130.5068687825675</v>
      </c>
    </row>
    <row r="23" spans="1:6" s="339" customFormat="1" ht="21.75" customHeight="1">
      <c r="A23" s="206" t="s">
        <v>49</v>
      </c>
      <c r="B23" s="355">
        <v>3513</v>
      </c>
      <c r="C23" s="212">
        <v>1100</v>
      </c>
      <c r="D23" s="212">
        <v>1100</v>
      </c>
      <c r="E23" s="354">
        <f t="shared" si="0"/>
        <v>100</v>
      </c>
      <c r="F23" s="354">
        <f t="shared" si="1"/>
        <v>-68.68773128380302</v>
      </c>
    </row>
    <row r="24" spans="1:6" s="339" customFormat="1" ht="21.75" customHeight="1">
      <c r="A24" s="206" t="s">
        <v>50</v>
      </c>
      <c r="B24" s="355">
        <v>1628</v>
      </c>
      <c r="C24" s="212">
        <v>2300</v>
      </c>
      <c r="D24" s="212">
        <v>2780</v>
      </c>
      <c r="E24" s="354">
        <f t="shared" si="0"/>
        <v>120.8695652173913</v>
      </c>
      <c r="F24" s="354">
        <f t="shared" si="1"/>
        <v>70.76167076167076</v>
      </c>
    </row>
    <row r="25" spans="1:6" s="339" customFormat="1" ht="21.75" customHeight="1">
      <c r="A25" s="206" t="s">
        <v>51</v>
      </c>
      <c r="B25" s="355">
        <v>157</v>
      </c>
      <c r="C25" s="212">
        <v>500</v>
      </c>
      <c r="D25" s="212">
        <v>524</v>
      </c>
      <c r="E25" s="354">
        <f t="shared" si="0"/>
        <v>104.80000000000001</v>
      </c>
      <c r="F25" s="354">
        <f t="shared" si="1"/>
        <v>233.7579617834395</v>
      </c>
    </row>
    <row r="26" spans="1:6" s="339" customFormat="1" ht="21.75" customHeight="1">
      <c r="A26" s="206" t="s">
        <v>52</v>
      </c>
      <c r="B26" s="355">
        <v>4273</v>
      </c>
      <c r="C26" s="212">
        <v>2470</v>
      </c>
      <c r="D26" s="212">
        <v>2170</v>
      </c>
      <c r="E26" s="354">
        <f aca="true" t="shared" si="2" ref="E26:E33">D26/C26*100</f>
        <v>87.85425101214574</v>
      </c>
      <c r="F26" s="354">
        <f t="shared" si="1"/>
        <v>-49.21600748888369</v>
      </c>
    </row>
    <row r="27" spans="1:6" s="339" customFormat="1" ht="21.75" customHeight="1">
      <c r="A27" s="206" t="s">
        <v>53</v>
      </c>
      <c r="B27" s="355">
        <v>5</v>
      </c>
      <c r="C27" s="212"/>
      <c r="D27" s="212">
        <v>40</v>
      </c>
      <c r="E27" s="354"/>
      <c r="F27" s="354">
        <f t="shared" si="1"/>
        <v>700</v>
      </c>
    </row>
    <row r="28" spans="1:6" s="339" customFormat="1" ht="21.75" customHeight="1">
      <c r="A28" s="206" t="s">
        <v>54</v>
      </c>
      <c r="B28" s="355">
        <v>331</v>
      </c>
      <c r="C28" s="212">
        <v>550</v>
      </c>
      <c r="D28" s="212">
        <v>550</v>
      </c>
      <c r="E28" s="354">
        <f t="shared" si="2"/>
        <v>100</v>
      </c>
      <c r="F28" s="354">
        <f t="shared" si="1"/>
        <v>66.16314199395771</v>
      </c>
    </row>
    <row r="29" spans="1:6" s="339" customFormat="1" ht="21.75" customHeight="1">
      <c r="A29" s="206" t="s">
        <v>55</v>
      </c>
      <c r="B29" s="355">
        <v>30</v>
      </c>
      <c r="C29" s="212">
        <v>100</v>
      </c>
      <c r="D29" s="212">
        <v>100</v>
      </c>
      <c r="E29" s="354">
        <f t="shared" si="2"/>
        <v>100</v>
      </c>
      <c r="F29" s="354">
        <f t="shared" si="1"/>
        <v>233.33333333333334</v>
      </c>
    </row>
    <row r="30" spans="1:6" s="339" customFormat="1" ht="21.75" customHeight="1">
      <c r="A30" s="213" t="s">
        <v>56</v>
      </c>
      <c r="B30" s="356">
        <f>SUM(B31:B36)</f>
        <v>9511</v>
      </c>
      <c r="C30" s="352">
        <f>SUM(C31:C36)</f>
        <v>10220</v>
      </c>
      <c r="D30" s="352">
        <f>SUM(D31:D36)</f>
        <v>10530</v>
      </c>
      <c r="E30" s="351">
        <f t="shared" si="2"/>
        <v>103.03326810176125</v>
      </c>
      <c r="F30" s="354">
        <f t="shared" si="1"/>
        <v>10.713910209231416</v>
      </c>
    </row>
    <row r="31" spans="1:6" s="339" customFormat="1" ht="21.75" customHeight="1">
      <c r="A31" s="357" t="s">
        <v>57</v>
      </c>
      <c r="B31" s="355">
        <v>6116</v>
      </c>
      <c r="C31" s="355">
        <v>5800</v>
      </c>
      <c r="D31" s="355">
        <v>5800</v>
      </c>
      <c r="E31" s="354">
        <f t="shared" si="2"/>
        <v>100</v>
      </c>
      <c r="F31" s="354">
        <f t="shared" si="1"/>
        <v>-5.166775670372792</v>
      </c>
    </row>
    <row r="32" spans="1:6" s="339" customFormat="1" ht="21.75" customHeight="1">
      <c r="A32" s="357" t="s">
        <v>58</v>
      </c>
      <c r="B32" s="358">
        <v>2272</v>
      </c>
      <c r="C32" s="355">
        <v>3300</v>
      </c>
      <c r="D32" s="355">
        <v>3300</v>
      </c>
      <c r="E32" s="354">
        <f t="shared" si="2"/>
        <v>100</v>
      </c>
      <c r="F32" s="354">
        <f t="shared" si="1"/>
        <v>45.24647887323944</v>
      </c>
    </row>
    <row r="33" spans="1:6" s="339" customFormat="1" ht="21.75" customHeight="1">
      <c r="A33" s="357" t="s">
        <v>59</v>
      </c>
      <c r="B33" s="359">
        <v>1109</v>
      </c>
      <c r="C33" s="355">
        <v>720</v>
      </c>
      <c r="D33" s="355">
        <v>720</v>
      </c>
      <c r="E33" s="354">
        <f t="shared" si="2"/>
        <v>100</v>
      </c>
      <c r="F33" s="354">
        <f t="shared" si="1"/>
        <v>-35.07664562669071</v>
      </c>
    </row>
    <row r="34" spans="1:6" s="339" customFormat="1" ht="21.75" customHeight="1">
      <c r="A34" s="357" t="s">
        <v>60</v>
      </c>
      <c r="B34" s="355">
        <v>19</v>
      </c>
      <c r="C34" s="355"/>
      <c r="D34" s="355">
        <v>60</v>
      </c>
      <c r="E34" s="354"/>
      <c r="F34" s="354">
        <f t="shared" si="1"/>
        <v>215.78947368421052</v>
      </c>
    </row>
    <row r="35" spans="1:6" ht="21.75" customHeight="1">
      <c r="A35" s="357" t="s">
        <v>61</v>
      </c>
      <c r="B35" s="355">
        <v>-5</v>
      </c>
      <c r="C35" s="355"/>
      <c r="D35" s="355"/>
      <c r="E35" s="354"/>
      <c r="F35" s="354">
        <f t="shared" si="1"/>
        <v>-100</v>
      </c>
    </row>
    <row r="36" spans="1:6" ht="21.75" customHeight="1">
      <c r="A36" s="357" t="s">
        <v>62</v>
      </c>
      <c r="B36" s="355"/>
      <c r="C36" s="355">
        <v>400</v>
      </c>
      <c r="D36" s="355">
        <v>650</v>
      </c>
      <c r="E36" s="354">
        <f>D36/C36*100</f>
        <v>162.5</v>
      </c>
      <c r="F36" s="354"/>
    </row>
  </sheetData>
  <sheetProtection/>
  <mergeCells count="1">
    <mergeCell ref="A1:F1"/>
  </mergeCells>
  <printOptions horizontalCentered="1"/>
  <pageMargins left="0.59" right="0.35" top="0.55" bottom="0.55" header="0.51" footer="0.51"/>
  <pageSetup firstPageNumber="14" useFirstPageNumber="1" horizontalDpi="600" verticalDpi="600" orientation="portrait" paperSize="9" scale="90"/>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G32"/>
  <sheetViews>
    <sheetView workbookViewId="0" topLeftCell="A19">
      <selection activeCell="C10" sqref="C9:C10"/>
    </sheetView>
  </sheetViews>
  <sheetFormatPr defaultColWidth="8.75390625" defaultRowHeight="14.25"/>
  <cols>
    <col min="1" max="1" width="21.50390625" style="322" customWidth="1"/>
    <col min="2" max="3" width="10.75390625" style="322" customWidth="1"/>
    <col min="4" max="5" width="10.75390625" style="323" customWidth="1"/>
    <col min="6" max="7" width="10.75390625" style="324" customWidth="1"/>
    <col min="8" max="16384" width="8.75390625" style="325" customWidth="1"/>
  </cols>
  <sheetData>
    <row r="1" spans="1:7" ht="31.5" customHeight="1">
      <c r="A1" s="132" t="s">
        <v>65</v>
      </c>
      <c r="B1" s="132"/>
      <c r="C1" s="132"/>
      <c r="D1" s="132"/>
      <c r="E1" s="132"/>
      <c r="F1" s="132"/>
      <c r="G1" s="132"/>
    </row>
    <row r="2" spans="1:7" ht="24" customHeight="1">
      <c r="A2" s="326" t="s">
        <v>66</v>
      </c>
      <c r="B2" s="327"/>
      <c r="C2" s="327"/>
      <c r="G2" s="274" t="s">
        <v>23</v>
      </c>
    </row>
    <row r="3" spans="1:7" s="321" customFormat="1" ht="27" customHeight="1">
      <c r="A3" s="138" t="s">
        <v>67</v>
      </c>
      <c r="B3" s="328" t="s">
        <v>68</v>
      </c>
      <c r="C3" s="329"/>
      <c r="D3" s="330" t="s">
        <v>69</v>
      </c>
      <c r="E3" s="330"/>
      <c r="F3" s="330" t="s">
        <v>29</v>
      </c>
      <c r="G3" s="330"/>
    </row>
    <row r="4" spans="1:7" s="321" customFormat="1" ht="27" customHeight="1">
      <c r="A4" s="138"/>
      <c r="B4" s="331" t="s">
        <v>70</v>
      </c>
      <c r="C4" s="331" t="s">
        <v>71</v>
      </c>
      <c r="D4" s="144" t="s">
        <v>72</v>
      </c>
      <c r="E4" s="144" t="s">
        <v>73</v>
      </c>
      <c r="F4" s="144" t="s">
        <v>72</v>
      </c>
      <c r="G4" s="144" t="s">
        <v>73</v>
      </c>
    </row>
    <row r="5" spans="1:7" ht="21.75" customHeight="1">
      <c r="A5" s="146" t="s">
        <v>74</v>
      </c>
      <c r="B5" s="176">
        <f>SUM(B6,B7:B16,B17:B26)</f>
        <v>160400</v>
      </c>
      <c r="C5" s="176">
        <f>SUM(C6,C7:C16,C17:C26)</f>
        <v>150878</v>
      </c>
      <c r="D5" s="176">
        <f>SUM(D6:D26)</f>
        <v>172356</v>
      </c>
      <c r="E5" s="176">
        <f>SUM(E6:E26)</f>
        <v>162040</v>
      </c>
      <c r="F5" s="332">
        <f aca="true" t="shared" si="0" ref="F5:G12">(D5-B5)/B5*100</f>
        <v>7.453865336658354</v>
      </c>
      <c r="G5" s="332">
        <f t="shared" si="0"/>
        <v>7.39803019658267</v>
      </c>
    </row>
    <row r="6" spans="1:7" ht="21.75" customHeight="1">
      <c r="A6" s="150" t="s">
        <v>75</v>
      </c>
      <c r="B6" s="333">
        <v>13390</v>
      </c>
      <c r="C6" s="152">
        <v>10059</v>
      </c>
      <c r="D6" s="333">
        <v>16700</v>
      </c>
      <c r="E6" s="334">
        <v>10900</v>
      </c>
      <c r="F6" s="335">
        <f t="shared" si="0"/>
        <v>24.719940253920836</v>
      </c>
      <c r="G6" s="335">
        <f t="shared" si="0"/>
        <v>8.360672034993538</v>
      </c>
    </row>
    <row r="7" spans="1:7" ht="21.75" customHeight="1">
      <c r="A7" s="156" t="s">
        <v>76</v>
      </c>
      <c r="B7" s="333">
        <v>128</v>
      </c>
      <c r="C7" s="152">
        <v>128</v>
      </c>
      <c r="D7" s="333">
        <v>84</v>
      </c>
      <c r="E7" s="334">
        <v>84</v>
      </c>
      <c r="F7" s="335">
        <f t="shared" si="0"/>
        <v>-34.375</v>
      </c>
      <c r="G7" s="335">
        <f t="shared" si="0"/>
        <v>-34.375</v>
      </c>
    </row>
    <row r="8" spans="1:7" ht="21.75" customHeight="1">
      <c r="A8" s="156" t="s">
        <v>77</v>
      </c>
      <c r="B8" s="333">
        <v>6677</v>
      </c>
      <c r="C8" s="152">
        <v>6677</v>
      </c>
      <c r="D8" s="333">
        <v>6000</v>
      </c>
      <c r="E8" s="334">
        <v>6000</v>
      </c>
      <c r="F8" s="335">
        <f t="shared" si="0"/>
        <v>-10.139284109630072</v>
      </c>
      <c r="G8" s="335">
        <f t="shared" si="0"/>
        <v>-10.139284109630072</v>
      </c>
    </row>
    <row r="9" spans="1:7" ht="21.75" customHeight="1">
      <c r="A9" s="156" t="s">
        <v>78</v>
      </c>
      <c r="B9" s="333">
        <v>24544</v>
      </c>
      <c r="C9" s="152">
        <v>24544</v>
      </c>
      <c r="D9" s="333">
        <v>27000</v>
      </c>
      <c r="E9" s="334">
        <v>27000</v>
      </c>
      <c r="F9" s="335">
        <f t="shared" si="0"/>
        <v>10.00651890482399</v>
      </c>
      <c r="G9" s="335">
        <f t="shared" si="0"/>
        <v>10.00651890482399</v>
      </c>
    </row>
    <row r="10" spans="1:7" ht="21.75" customHeight="1">
      <c r="A10" s="156" t="s">
        <v>79</v>
      </c>
      <c r="B10" s="333">
        <v>826</v>
      </c>
      <c r="C10" s="152">
        <v>826</v>
      </c>
      <c r="D10" s="333">
        <v>800</v>
      </c>
      <c r="E10" s="334">
        <v>800</v>
      </c>
      <c r="F10" s="335">
        <f t="shared" si="0"/>
        <v>-3.14769975786925</v>
      </c>
      <c r="G10" s="335">
        <f t="shared" si="0"/>
        <v>-3.14769975786925</v>
      </c>
    </row>
    <row r="11" spans="1:7" ht="21.75" customHeight="1">
      <c r="A11" s="156" t="s">
        <v>80</v>
      </c>
      <c r="B11" s="333">
        <v>7437</v>
      </c>
      <c r="C11" s="152">
        <v>7246</v>
      </c>
      <c r="D11" s="333">
        <v>9000</v>
      </c>
      <c r="E11" s="334">
        <v>8800</v>
      </c>
      <c r="F11" s="335">
        <f t="shared" si="0"/>
        <v>21.016538926986687</v>
      </c>
      <c r="G11" s="335">
        <f t="shared" si="0"/>
        <v>21.446315208390835</v>
      </c>
    </row>
    <row r="12" spans="1:7" ht="21.75" customHeight="1">
      <c r="A12" s="156" t="s">
        <v>81</v>
      </c>
      <c r="B12" s="333">
        <v>11189</v>
      </c>
      <c r="C12" s="152">
        <v>10742</v>
      </c>
      <c r="D12" s="333">
        <v>17000</v>
      </c>
      <c r="E12" s="334">
        <v>16850</v>
      </c>
      <c r="F12" s="335">
        <f t="shared" si="0"/>
        <v>51.93493609795334</v>
      </c>
      <c r="G12" s="335">
        <f t="shared" si="0"/>
        <v>56.86091975423571</v>
      </c>
    </row>
    <row r="13" spans="1:7" ht="21.75" customHeight="1">
      <c r="A13" s="156" t="s">
        <v>82</v>
      </c>
      <c r="B13" s="333">
        <v>7478</v>
      </c>
      <c r="C13" s="152">
        <v>7016</v>
      </c>
      <c r="D13" s="333">
        <v>18200</v>
      </c>
      <c r="E13" s="334">
        <v>18200</v>
      </c>
      <c r="F13" s="335">
        <f aca="true" t="shared" si="1" ref="F13:G22">(D13-B13)/B13*100</f>
        <v>143.38058304359453</v>
      </c>
      <c r="G13" s="335">
        <f t="shared" si="1"/>
        <v>159.40706955530217</v>
      </c>
    </row>
    <row r="14" spans="1:7" ht="21.75" customHeight="1">
      <c r="A14" s="156" t="s">
        <v>83</v>
      </c>
      <c r="B14" s="333">
        <v>6668</v>
      </c>
      <c r="C14" s="152">
        <v>6618</v>
      </c>
      <c r="D14" s="333">
        <v>7300</v>
      </c>
      <c r="E14" s="334">
        <v>7250</v>
      </c>
      <c r="F14" s="335">
        <f t="shared" si="1"/>
        <v>9.478104379124176</v>
      </c>
      <c r="G14" s="335">
        <f t="shared" si="1"/>
        <v>9.549712904200664</v>
      </c>
    </row>
    <row r="15" spans="1:7" ht="21.75" customHeight="1">
      <c r="A15" s="156" t="s">
        <v>84</v>
      </c>
      <c r="B15" s="333">
        <v>11762</v>
      </c>
      <c r="C15" s="152">
        <v>11750</v>
      </c>
      <c r="D15" s="333">
        <v>10500</v>
      </c>
      <c r="E15" s="334">
        <v>10500</v>
      </c>
      <c r="F15" s="335">
        <f t="shared" si="1"/>
        <v>-10.729467777588846</v>
      </c>
      <c r="G15" s="335">
        <f t="shared" si="1"/>
        <v>-10.638297872340425</v>
      </c>
    </row>
    <row r="16" spans="1:7" ht="21.75" customHeight="1">
      <c r="A16" s="156" t="s">
        <v>85</v>
      </c>
      <c r="B16" s="333">
        <v>32635</v>
      </c>
      <c r="C16" s="152">
        <v>27783</v>
      </c>
      <c r="D16" s="333">
        <v>32000</v>
      </c>
      <c r="E16" s="334">
        <v>28014</v>
      </c>
      <c r="F16" s="335">
        <f t="shared" si="1"/>
        <v>-1.9457637505745367</v>
      </c>
      <c r="G16" s="335">
        <f t="shared" si="1"/>
        <v>0.8314436885865457</v>
      </c>
    </row>
    <row r="17" spans="1:7" ht="21.75" customHeight="1">
      <c r="A17" s="156" t="s">
        <v>86</v>
      </c>
      <c r="B17" s="333">
        <v>6372</v>
      </c>
      <c r="C17" s="152">
        <v>6372</v>
      </c>
      <c r="D17" s="333">
        <v>2500</v>
      </c>
      <c r="E17" s="334">
        <v>2500</v>
      </c>
      <c r="F17" s="335">
        <f t="shared" si="1"/>
        <v>-60.76585059635907</v>
      </c>
      <c r="G17" s="335">
        <f t="shared" si="1"/>
        <v>-60.76585059635907</v>
      </c>
    </row>
    <row r="18" spans="1:7" ht="21.75" customHeight="1">
      <c r="A18" s="156" t="s">
        <v>87</v>
      </c>
      <c r="B18" s="333">
        <v>1187</v>
      </c>
      <c r="C18" s="152">
        <v>1187</v>
      </c>
      <c r="D18" s="333">
        <v>1400</v>
      </c>
      <c r="E18" s="334">
        <v>1400</v>
      </c>
      <c r="F18" s="335">
        <f t="shared" si="1"/>
        <v>17.944397641112047</v>
      </c>
      <c r="G18" s="335">
        <f t="shared" si="1"/>
        <v>17.944397641112047</v>
      </c>
    </row>
    <row r="19" spans="1:7" ht="21.75" customHeight="1">
      <c r="A19" s="156" t="s">
        <v>88</v>
      </c>
      <c r="B19" s="333">
        <v>5942</v>
      </c>
      <c r="C19" s="152">
        <v>5782</v>
      </c>
      <c r="D19" s="333">
        <v>3700</v>
      </c>
      <c r="E19" s="334">
        <v>3670</v>
      </c>
      <c r="F19" s="335">
        <f t="shared" si="1"/>
        <v>-37.731403567822284</v>
      </c>
      <c r="G19" s="335">
        <f t="shared" si="1"/>
        <v>-36.527153234175024</v>
      </c>
    </row>
    <row r="20" spans="1:7" ht="21.75" customHeight="1">
      <c r="A20" s="156" t="s">
        <v>89</v>
      </c>
      <c r="B20" s="333">
        <v>6203</v>
      </c>
      <c r="C20" s="152">
        <v>6203</v>
      </c>
      <c r="D20" s="333">
        <v>6700</v>
      </c>
      <c r="E20" s="334">
        <v>6700</v>
      </c>
      <c r="F20" s="335">
        <f t="shared" si="1"/>
        <v>8.012252136063196</v>
      </c>
      <c r="G20" s="335">
        <f t="shared" si="1"/>
        <v>8.012252136063196</v>
      </c>
    </row>
    <row r="21" spans="1:7" ht="21.75" customHeight="1">
      <c r="A21" s="156" t="s">
        <v>90</v>
      </c>
      <c r="B21" s="333">
        <v>469</v>
      </c>
      <c r="C21" s="152">
        <v>469</v>
      </c>
      <c r="D21" s="333">
        <v>1000</v>
      </c>
      <c r="E21" s="334">
        <v>1000</v>
      </c>
      <c r="F21" s="335">
        <f t="shared" si="1"/>
        <v>113.21961620469084</v>
      </c>
      <c r="G21" s="335">
        <f t="shared" si="1"/>
        <v>113.21961620469084</v>
      </c>
    </row>
    <row r="22" spans="1:7" ht="21.75" customHeight="1">
      <c r="A22" s="156" t="s">
        <v>91</v>
      </c>
      <c r="B22" s="333">
        <v>317</v>
      </c>
      <c r="C22" s="152">
        <v>317</v>
      </c>
      <c r="D22" s="333">
        <v>700</v>
      </c>
      <c r="E22" s="334">
        <v>700</v>
      </c>
      <c r="F22" s="335">
        <f t="shared" si="1"/>
        <v>120.82018927444796</v>
      </c>
      <c r="G22" s="335">
        <f t="shared" si="1"/>
        <v>120.82018927444796</v>
      </c>
    </row>
    <row r="23" spans="1:7" ht="21.75" customHeight="1">
      <c r="A23" s="156" t="s">
        <v>92</v>
      </c>
      <c r="B23" s="333"/>
      <c r="C23" s="152"/>
      <c r="D23" s="333">
        <v>2100</v>
      </c>
      <c r="E23" s="334">
        <v>2000</v>
      </c>
      <c r="F23" s="335"/>
      <c r="G23" s="335"/>
    </row>
    <row r="24" spans="1:7" ht="21.75" customHeight="1">
      <c r="A24" s="156" t="s">
        <v>93</v>
      </c>
      <c r="B24" s="333">
        <v>1753</v>
      </c>
      <c r="C24" s="152">
        <v>1736</v>
      </c>
      <c r="D24" s="333">
        <v>3600</v>
      </c>
      <c r="E24" s="334">
        <v>3600</v>
      </c>
      <c r="F24" s="335">
        <f aca="true" t="shared" si="2" ref="F24:G26">(D24-B24)/B24*100</f>
        <v>105.36223616657159</v>
      </c>
      <c r="G24" s="335">
        <f t="shared" si="2"/>
        <v>107.37327188940091</v>
      </c>
    </row>
    <row r="25" spans="1:7" ht="21.75" customHeight="1">
      <c r="A25" s="156" t="s">
        <v>94</v>
      </c>
      <c r="B25" s="333">
        <v>15396</v>
      </c>
      <c r="C25" s="152">
        <v>15396</v>
      </c>
      <c r="D25" s="333">
        <v>6037</v>
      </c>
      <c r="E25" s="334">
        <v>6037</v>
      </c>
      <c r="F25" s="335">
        <f t="shared" si="2"/>
        <v>-60.78851649779163</v>
      </c>
      <c r="G25" s="335">
        <f t="shared" si="2"/>
        <v>-60.78851649779163</v>
      </c>
    </row>
    <row r="26" spans="1:7" ht="21.75" customHeight="1">
      <c r="A26" s="156" t="s">
        <v>95</v>
      </c>
      <c r="B26" s="333">
        <v>27</v>
      </c>
      <c r="C26" s="152">
        <v>27</v>
      </c>
      <c r="D26" s="333">
        <v>35</v>
      </c>
      <c r="E26" s="334">
        <v>35</v>
      </c>
      <c r="F26" s="335">
        <f t="shared" si="2"/>
        <v>29.629629629629626</v>
      </c>
      <c r="G26" s="335">
        <f t="shared" si="2"/>
        <v>29.629629629629626</v>
      </c>
    </row>
    <row r="27" spans="1:7" ht="21" customHeight="1">
      <c r="A27" s="336" t="s">
        <v>96</v>
      </c>
      <c r="B27" s="336"/>
      <c r="C27" s="336"/>
      <c r="D27" s="336"/>
      <c r="E27" s="336"/>
      <c r="F27" s="336"/>
      <c r="G27" s="336"/>
    </row>
    <row r="28" spans="1:7" ht="21" customHeight="1">
      <c r="A28" s="336" t="s">
        <v>97</v>
      </c>
      <c r="B28" s="336"/>
      <c r="C28" s="336"/>
      <c r="D28" s="336"/>
      <c r="E28" s="336"/>
      <c r="F28" s="336"/>
      <c r="G28" s="336"/>
    </row>
    <row r="29" spans="1:7" ht="21" customHeight="1">
      <c r="A29" s="336" t="s">
        <v>98</v>
      </c>
      <c r="B29" s="336"/>
      <c r="C29" s="336"/>
      <c r="D29" s="336"/>
      <c r="E29" s="336"/>
      <c r="F29" s="336"/>
      <c r="G29" s="336"/>
    </row>
    <row r="30" spans="1:7" ht="21" customHeight="1">
      <c r="A30" s="336" t="s">
        <v>99</v>
      </c>
      <c r="B30" s="336"/>
      <c r="C30" s="336"/>
      <c r="D30" s="336"/>
      <c r="E30" s="336"/>
      <c r="F30" s="336"/>
      <c r="G30" s="336"/>
    </row>
    <row r="31" spans="1:7" ht="21" customHeight="1">
      <c r="A31" s="336" t="s">
        <v>100</v>
      </c>
      <c r="B31" s="336"/>
      <c r="C31" s="336"/>
      <c r="D31" s="336"/>
      <c r="E31" s="336"/>
      <c r="F31" s="336"/>
      <c r="G31" s="336"/>
    </row>
    <row r="32" spans="1:7" ht="21" customHeight="1">
      <c r="A32" s="336" t="s">
        <v>101</v>
      </c>
      <c r="B32" s="336"/>
      <c r="C32" s="336"/>
      <c r="D32" s="336"/>
      <c r="E32" s="336"/>
      <c r="F32" s="336"/>
      <c r="G32" s="336"/>
    </row>
  </sheetData>
  <sheetProtection/>
  <mergeCells count="11">
    <mergeCell ref="A1:G1"/>
    <mergeCell ref="B3:C3"/>
    <mergeCell ref="D3:E3"/>
    <mergeCell ref="F3:G3"/>
    <mergeCell ref="A27:G27"/>
    <mergeCell ref="A28:G28"/>
    <mergeCell ref="A29:G29"/>
    <mergeCell ref="A30:G30"/>
    <mergeCell ref="A31:G31"/>
    <mergeCell ref="A32:G32"/>
    <mergeCell ref="A3:A4"/>
  </mergeCells>
  <printOptions horizontalCentered="1"/>
  <pageMargins left="0.59" right="0.35" top="0.55" bottom="0.55" header="0.51" footer="0.51"/>
  <pageSetup firstPageNumber="15" useFirstPageNumber="1" horizontalDpi="600" verticalDpi="600" orientation="portrait" paperSize="9" scale="90"/>
  <headerFooter alignWithMargins="0">
    <oddFooter>&amp;C&amp;P</oddFooter>
  </headerFooter>
</worksheet>
</file>

<file path=xl/worksheets/sheet7.xml><?xml version="1.0" encoding="utf-8"?>
<worksheet xmlns="http://schemas.openxmlformats.org/spreadsheetml/2006/main" xmlns:r="http://schemas.openxmlformats.org/officeDocument/2006/relationships">
  <dimension ref="A1:C52"/>
  <sheetViews>
    <sheetView showZeros="0" workbookViewId="0" topLeftCell="A1">
      <selection activeCell="H12" sqref="H12"/>
    </sheetView>
  </sheetViews>
  <sheetFormatPr defaultColWidth="9.125" defaultRowHeight="14.25"/>
  <cols>
    <col min="1" max="1" width="52.375" style="316" customWidth="1"/>
    <col min="2" max="2" width="12.625" style="316" customWidth="1"/>
    <col min="3" max="3" width="12.875" style="316" customWidth="1"/>
    <col min="4" max="248" width="9.125" style="316" customWidth="1"/>
    <col min="249" max="16384" width="9.125" style="316" customWidth="1"/>
  </cols>
  <sheetData>
    <row r="1" spans="1:3" ht="31.5" customHeight="1">
      <c r="A1" s="73" t="s">
        <v>102</v>
      </c>
      <c r="B1" s="73"/>
      <c r="C1" s="73"/>
    </row>
    <row r="2" spans="1:3" ht="18.75" customHeight="1">
      <c r="A2" s="256" t="s">
        <v>103</v>
      </c>
      <c r="C2" s="317" t="s">
        <v>23</v>
      </c>
    </row>
    <row r="3" spans="1:3" ht="22.5" customHeight="1">
      <c r="A3" s="259" t="s">
        <v>104</v>
      </c>
      <c r="B3" s="259" t="s">
        <v>72</v>
      </c>
      <c r="C3" s="259" t="s">
        <v>73</v>
      </c>
    </row>
    <row r="4" spans="1:3" ht="19.5" customHeight="1">
      <c r="A4" s="260" t="s">
        <v>105</v>
      </c>
      <c r="B4" s="259">
        <v>28890</v>
      </c>
      <c r="C4" s="259">
        <v>28630</v>
      </c>
    </row>
    <row r="5" spans="1:3" ht="19.5" customHeight="1">
      <c r="A5" s="260" t="s">
        <v>106</v>
      </c>
      <c r="B5" s="259">
        <f>B6+B12+B28</f>
        <v>102432</v>
      </c>
      <c r="C5" s="259">
        <f>C6+C12+C28</f>
        <v>102432</v>
      </c>
    </row>
    <row r="6" spans="1:3" ht="19.5" customHeight="1">
      <c r="A6" s="260" t="s">
        <v>107</v>
      </c>
      <c r="B6" s="259">
        <f>SUM(B7:B11)</f>
        <v>3197</v>
      </c>
      <c r="C6" s="259">
        <f>SUM(C7:C11)</f>
        <v>3197</v>
      </c>
    </row>
    <row r="7" spans="1:3" ht="19.5" customHeight="1">
      <c r="A7" s="318" t="s">
        <v>108</v>
      </c>
      <c r="B7" s="262">
        <v>802</v>
      </c>
      <c r="C7" s="262">
        <v>802</v>
      </c>
    </row>
    <row r="8" spans="1:3" ht="19.5" customHeight="1">
      <c r="A8" s="318" t="s">
        <v>109</v>
      </c>
      <c r="B8" s="262">
        <v>259</v>
      </c>
      <c r="C8" s="262">
        <v>259</v>
      </c>
    </row>
    <row r="9" spans="1:3" ht="19.5" customHeight="1">
      <c r="A9" s="318" t="s">
        <v>110</v>
      </c>
      <c r="B9" s="262">
        <v>1405</v>
      </c>
      <c r="C9" s="262">
        <v>1405</v>
      </c>
    </row>
    <row r="10" spans="1:3" ht="19.5" customHeight="1">
      <c r="A10" s="318" t="s">
        <v>111</v>
      </c>
      <c r="B10" s="262">
        <v>5</v>
      </c>
      <c r="C10" s="262">
        <v>5</v>
      </c>
    </row>
    <row r="11" spans="1:3" ht="19.5" customHeight="1">
      <c r="A11" s="318" t="s">
        <v>112</v>
      </c>
      <c r="B11" s="262">
        <v>726</v>
      </c>
      <c r="C11" s="262">
        <v>726</v>
      </c>
    </row>
    <row r="12" spans="1:3" ht="19.5" customHeight="1">
      <c r="A12" s="260" t="s">
        <v>113</v>
      </c>
      <c r="B12" s="259">
        <f>SUM(B13:B27)</f>
        <v>47235</v>
      </c>
      <c r="C12" s="259">
        <f>SUM(C13:C27)</f>
        <v>47235</v>
      </c>
    </row>
    <row r="13" spans="1:3" ht="19.5" customHeight="1">
      <c r="A13" s="318" t="s">
        <v>114</v>
      </c>
      <c r="B13" s="262"/>
      <c r="C13" s="262"/>
    </row>
    <row r="14" spans="1:3" ht="19.5" customHeight="1">
      <c r="A14" s="318" t="s">
        <v>115</v>
      </c>
      <c r="B14" s="262">
        <v>15524</v>
      </c>
      <c r="C14" s="262">
        <v>15524</v>
      </c>
    </row>
    <row r="15" spans="1:3" ht="19.5" customHeight="1">
      <c r="A15" s="318" t="s">
        <v>116</v>
      </c>
      <c r="B15" s="262">
        <v>9168</v>
      </c>
      <c r="C15" s="262">
        <v>9168</v>
      </c>
    </row>
    <row r="16" spans="1:3" ht="19.5" customHeight="1">
      <c r="A16" s="318" t="s">
        <v>117</v>
      </c>
      <c r="B16" s="262">
        <v>131</v>
      </c>
      <c r="C16" s="262">
        <v>131</v>
      </c>
    </row>
    <row r="17" spans="1:3" ht="19.5" customHeight="1">
      <c r="A17" s="318" t="s">
        <v>118</v>
      </c>
      <c r="B17" s="262">
        <v>73</v>
      </c>
      <c r="C17" s="262">
        <v>73</v>
      </c>
    </row>
    <row r="18" spans="1:3" ht="19.5" customHeight="1">
      <c r="A18" s="318" t="s">
        <v>119</v>
      </c>
      <c r="B18" s="262">
        <v>1254</v>
      </c>
      <c r="C18" s="262">
        <v>1254</v>
      </c>
    </row>
    <row r="19" spans="1:3" ht="19.5" customHeight="1">
      <c r="A19" s="318" t="s">
        <v>120</v>
      </c>
      <c r="B19" s="262">
        <v>1346</v>
      </c>
      <c r="C19" s="262">
        <v>1346</v>
      </c>
    </row>
    <row r="20" spans="1:3" ht="19.5" customHeight="1">
      <c r="A20" s="318" t="s">
        <v>121</v>
      </c>
      <c r="B20" s="262">
        <v>2969</v>
      </c>
      <c r="C20" s="262">
        <v>2969</v>
      </c>
    </row>
    <row r="21" spans="1:3" ht="19.5" customHeight="1">
      <c r="A21" s="318" t="s">
        <v>122</v>
      </c>
      <c r="B21" s="262"/>
      <c r="C21" s="262"/>
    </row>
    <row r="22" spans="1:3" ht="19.5" customHeight="1">
      <c r="A22" s="318" t="s">
        <v>123</v>
      </c>
      <c r="B22" s="262">
        <v>717</v>
      </c>
      <c r="C22" s="262">
        <v>717</v>
      </c>
    </row>
    <row r="23" spans="1:3" ht="19.5" customHeight="1">
      <c r="A23" s="318" t="s">
        <v>124</v>
      </c>
      <c r="B23" s="262">
        <v>5741</v>
      </c>
      <c r="C23" s="262">
        <v>5741</v>
      </c>
    </row>
    <row r="24" spans="1:3" ht="19.5" customHeight="1">
      <c r="A24" s="318" t="s">
        <v>125</v>
      </c>
      <c r="B24" s="262"/>
      <c r="C24" s="262"/>
    </row>
    <row r="25" spans="1:3" ht="19.5" customHeight="1">
      <c r="A25" s="318" t="s">
        <v>126</v>
      </c>
      <c r="B25" s="262">
        <v>3967</v>
      </c>
      <c r="C25" s="262">
        <v>3967</v>
      </c>
    </row>
    <row r="26" spans="1:3" ht="19.5" customHeight="1">
      <c r="A26" s="318" t="s">
        <v>127</v>
      </c>
      <c r="B26" s="262">
        <v>2425</v>
      </c>
      <c r="C26" s="262">
        <v>2425</v>
      </c>
    </row>
    <row r="27" spans="1:3" ht="19.5" customHeight="1">
      <c r="A27" s="318" t="s">
        <v>128</v>
      </c>
      <c r="B27" s="262">
        <v>3920</v>
      </c>
      <c r="C27" s="262">
        <v>3920</v>
      </c>
    </row>
    <row r="28" spans="1:3" ht="19.5" customHeight="1">
      <c r="A28" s="260" t="s">
        <v>129</v>
      </c>
      <c r="B28" s="263">
        <v>52000</v>
      </c>
      <c r="C28" s="263">
        <v>52000</v>
      </c>
    </row>
    <row r="29" spans="1:3" ht="19.5" customHeight="1">
      <c r="A29" s="260" t="s">
        <v>130</v>
      </c>
      <c r="B29" s="263"/>
      <c r="C29" s="263"/>
    </row>
    <row r="30" spans="1:3" ht="19.5" customHeight="1">
      <c r="A30" s="261" t="s">
        <v>131</v>
      </c>
      <c r="B30" s="262"/>
      <c r="C30" s="319"/>
    </row>
    <row r="31" spans="1:3" ht="19.5" customHeight="1">
      <c r="A31" s="260" t="s">
        <v>132</v>
      </c>
      <c r="B31" s="259">
        <v>4614</v>
      </c>
      <c r="C31" s="263">
        <v>4608</v>
      </c>
    </row>
    <row r="32" spans="1:3" ht="19.5" customHeight="1">
      <c r="A32" s="260" t="s">
        <v>133</v>
      </c>
      <c r="B32" s="259">
        <f>SUM(B33:B35)</f>
        <v>17485</v>
      </c>
      <c r="C32" s="259">
        <f>SUM(C33:C35)</f>
        <v>17485</v>
      </c>
    </row>
    <row r="33" spans="1:3" ht="19.5" customHeight="1">
      <c r="A33" s="261" t="s">
        <v>134</v>
      </c>
      <c r="B33" s="262">
        <v>13000</v>
      </c>
      <c r="C33" s="262">
        <v>13000</v>
      </c>
    </row>
    <row r="34" spans="1:3" ht="19.5" customHeight="1">
      <c r="A34" s="261" t="s">
        <v>135</v>
      </c>
      <c r="B34" s="262"/>
      <c r="C34" s="262"/>
    </row>
    <row r="35" spans="1:3" ht="19.5" customHeight="1">
      <c r="A35" s="261" t="s">
        <v>136</v>
      </c>
      <c r="B35" s="262">
        <v>4485</v>
      </c>
      <c r="C35" s="262">
        <v>4485</v>
      </c>
    </row>
    <row r="36" spans="1:3" ht="19.5" customHeight="1">
      <c r="A36" s="260" t="s">
        <v>137</v>
      </c>
      <c r="B36" s="263">
        <v>32988</v>
      </c>
      <c r="C36" s="263">
        <v>32988</v>
      </c>
    </row>
    <row r="37" spans="1:3" ht="19.5" customHeight="1">
      <c r="A37" s="260" t="s">
        <v>138</v>
      </c>
      <c r="B37" s="259">
        <v>8000</v>
      </c>
      <c r="C37" s="259">
        <v>8000</v>
      </c>
    </row>
    <row r="38" spans="1:3" ht="19.5" customHeight="1">
      <c r="A38" s="259" t="s">
        <v>139</v>
      </c>
      <c r="B38" s="263">
        <f>SUM(B4:B5,B29,B31:B32,B36:B37)</f>
        <v>194409</v>
      </c>
      <c r="C38" s="263">
        <f>SUM(C4:C5,C29,C31:C32,C36:C37)</f>
        <v>194143</v>
      </c>
    </row>
    <row r="39" spans="1:3" ht="19.5" customHeight="1">
      <c r="A39" s="264" t="s">
        <v>74</v>
      </c>
      <c r="B39" s="263">
        <v>172356</v>
      </c>
      <c r="C39" s="263">
        <v>162040</v>
      </c>
    </row>
    <row r="40" spans="1:3" ht="19.5" customHeight="1">
      <c r="A40" s="264" t="s">
        <v>140</v>
      </c>
      <c r="B40" s="263">
        <f>SUM(B41:B44)</f>
        <v>0</v>
      </c>
      <c r="C40" s="263">
        <f>SUM(C41:C44)</f>
        <v>10050</v>
      </c>
    </row>
    <row r="41" spans="1:3" ht="19.5" customHeight="1">
      <c r="A41" s="320" t="s">
        <v>141</v>
      </c>
      <c r="B41" s="319"/>
      <c r="C41" s="319">
        <v>3269</v>
      </c>
    </row>
    <row r="42" spans="1:3" ht="19.5" customHeight="1">
      <c r="A42" s="320" t="s">
        <v>142</v>
      </c>
      <c r="B42" s="319"/>
      <c r="C42" s="319">
        <v>2440</v>
      </c>
    </row>
    <row r="43" spans="1:3" ht="19.5" customHeight="1">
      <c r="A43" s="320" t="s">
        <v>143</v>
      </c>
      <c r="B43" s="319"/>
      <c r="C43" s="319">
        <v>879</v>
      </c>
    </row>
    <row r="44" spans="1:3" ht="19.5" customHeight="1">
      <c r="A44" s="320" t="s">
        <v>144</v>
      </c>
      <c r="B44" s="319"/>
      <c r="C44" s="319">
        <v>3462</v>
      </c>
    </row>
    <row r="45" spans="1:3" ht="19.5" customHeight="1">
      <c r="A45" s="264" t="s">
        <v>145</v>
      </c>
      <c r="B45" s="263">
        <f>SUM(B46:B47)</f>
        <v>2951</v>
      </c>
      <c r="C45" s="263">
        <f>SUM(C46:C47)</f>
        <v>2951</v>
      </c>
    </row>
    <row r="46" spans="1:3" ht="19.5" customHeight="1">
      <c r="A46" s="320" t="s">
        <v>146</v>
      </c>
      <c r="B46" s="319">
        <v>1922</v>
      </c>
      <c r="C46" s="319">
        <v>1922</v>
      </c>
    </row>
    <row r="47" spans="1:3" ht="19.5" customHeight="1">
      <c r="A47" s="320" t="s">
        <v>147</v>
      </c>
      <c r="B47" s="319">
        <v>1029</v>
      </c>
      <c r="C47" s="319">
        <v>1029</v>
      </c>
    </row>
    <row r="48" spans="1:3" ht="19.5" customHeight="1">
      <c r="A48" s="264" t="s">
        <v>148</v>
      </c>
      <c r="B48" s="263"/>
      <c r="C48" s="263"/>
    </row>
    <row r="49" spans="1:3" ht="19.5" customHeight="1">
      <c r="A49" s="264" t="s">
        <v>149</v>
      </c>
      <c r="B49" s="263">
        <v>12625</v>
      </c>
      <c r="C49" s="263">
        <v>12625</v>
      </c>
    </row>
    <row r="50" spans="1:3" ht="19.5" customHeight="1">
      <c r="A50" s="264" t="s">
        <v>150</v>
      </c>
      <c r="B50" s="263"/>
      <c r="C50" s="263"/>
    </row>
    <row r="51" spans="1:3" ht="19.5" customHeight="1">
      <c r="A51" s="263" t="s">
        <v>151</v>
      </c>
      <c r="B51" s="263">
        <f>B39+B40+B45+B49+B48+B50</f>
        <v>187932</v>
      </c>
      <c r="C51" s="263">
        <f>C39+C40+C45+C49+C48+C50</f>
        <v>187666</v>
      </c>
    </row>
    <row r="52" spans="1:3" ht="19.5" customHeight="1">
      <c r="A52" s="263" t="s">
        <v>152</v>
      </c>
      <c r="B52" s="263">
        <f>B38-B51</f>
        <v>6477</v>
      </c>
      <c r="C52" s="263">
        <f>C38-C51</f>
        <v>6477</v>
      </c>
    </row>
  </sheetData>
  <sheetProtection/>
  <mergeCells count="1">
    <mergeCell ref="A1:C1"/>
  </mergeCells>
  <printOptions horizontalCentered="1"/>
  <pageMargins left="0.59" right="0.35" top="0.55" bottom="0.55" header="0.51" footer="0.51"/>
  <pageSetup firstPageNumber="16" useFirstPageNumber="1" horizontalDpi="600" verticalDpi="600" orientation="portrait" paperSize="9" scale="90"/>
  <headerFooter alignWithMargins="0">
    <oddFooter>&amp;C&amp;P</oddFooter>
  </headerFooter>
</worksheet>
</file>

<file path=xl/worksheets/sheet8.xml><?xml version="1.0" encoding="utf-8"?>
<worksheet xmlns="http://schemas.openxmlformats.org/spreadsheetml/2006/main" xmlns:r="http://schemas.openxmlformats.org/officeDocument/2006/relationships">
  <dimension ref="A1:F10"/>
  <sheetViews>
    <sheetView showZeros="0" workbookViewId="0" topLeftCell="A1">
      <selection activeCell="F11" sqref="F11"/>
    </sheetView>
  </sheetViews>
  <sheetFormatPr defaultColWidth="8.75390625" defaultRowHeight="14.25"/>
  <cols>
    <col min="1" max="1" width="22.125" style="299" customWidth="1"/>
    <col min="2" max="2" width="11.25390625" style="300" customWidth="1"/>
    <col min="3" max="6" width="11.25390625" style="301" customWidth="1"/>
    <col min="7" max="32" width="9.00390625" style="301" bestFit="1" customWidth="1"/>
    <col min="33" max="16384" width="8.75390625" style="301" customWidth="1"/>
  </cols>
  <sheetData>
    <row r="1" spans="1:6" ht="33.75" customHeight="1">
      <c r="A1" s="302" t="s">
        <v>153</v>
      </c>
      <c r="B1" s="303"/>
      <c r="C1" s="302"/>
      <c r="D1" s="302"/>
      <c r="E1" s="302"/>
      <c r="F1" s="302"/>
    </row>
    <row r="2" spans="1:6" ht="27" customHeight="1">
      <c r="A2" s="304" t="s">
        <v>154</v>
      </c>
      <c r="B2" s="305"/>
      <c r="C2" s="306"/>
      <c r="D2" s="306"/>
      <c r="E2" s="306"/>
      <c r="F2" s="307" t="s">
        <v>155</v>
      </c>
    </row>
    <row r="3" spans="1:6" s="298" customFormat="1" ht="27" customHeight="1">
      <c r="A3" s="308" t="s">
        <v>156</v>
      </c>
      <c r="B3" s="309" t="s">
        <v>25</v>
      </c>
      <c r="C3" s="309" t="s">
        <v>26</v>
      </c>
      <c r="D3" s="309" t="s">
        <v>27</v>
      </c>
      <c r="E3" s="310" t="s">
        <v>157</v>
      </c>
      <c r="F3" s="310" t="s">
        <v>158</v>
      </c>
    </row>
    <row r="4" spans="1:6" ht="27" customHeight="1">
      <c r="A4" s="311" t="s">
        <v>159</v>
      </c>
      <c r="B4" s="280">
        <f>SUM(B5:B10)</f>
        <v>27628</v>
      </c>
      <c r="C4" s="280">
        <f>SUM(C5:C10)</f>
        <v>32470</v>
      </c>
      <c r="D4" s="280">
        <f>SUM(D5:D10)</f>
        <v>32870</v>
      </c>
      <c r="E4" s="312">
        <f aca="true" t="shared" si="0" ref="E4:E9">D4/C4*100</f>
        <v>101.2319063751155</v>
      </c>
      <c r="F4" s="312">
        <f aca="true" t="shared" si="1" ref="F4:F10">(D4-B4)/B4*100</f>
        <v>18.973505139713335</v>
      </c>
    </row>
    <row r="5" spans="1:6" ht="27" customHeight="1">
      <c r="A5" s="178" t="s">
        <v>160</v>
      </c>
      <c r="B5" s="313">
        <v>26880</v>
      </c>
      <c r="C5" s="313">
        <v>31700</v>
      </c>
      <c r="D5" s="313">
        <v>31700</v>
      </c>
      <c r="E5" s="314">
        <f t="shared" si="0"/>
        <v>100</v>
      </c>
      <c r="F5" s="314">
        <f t="shared" si="1"/>
        <v>17.93154761904762</v>
      </c>
    </row>
    <row r="6" spans="1:6" ht="27" customHeight="1">
      <c r="A6" s="178" t="s">
        <v>161</v>
      </c>
      <c r="B6" s="313">
        <v>282</v>
      </c>
      <c r="C6" s="313">
        <v>300</v>
      </c>
      <c r="D6" s="313">
        <v>700</v>
      </c>
      <c r="E6" s="314">
        <f t="shared" si="0"/>
        <v>233.33333333333334</v>
      </c>
      <c r="F6" s="314">
        <f t="shared" si="1"/>
        <v>148.22695035460993</v>
      </c>
    </row>
    <row r="7" spans="1:6" ht="27" customHeight="1">
      <c r="A7" s="178" t="s">
        <v>162</v>
      </c>
      <c r="B7" s="313">
        <v>96</v>
      </c>
      <c r="C7" s="313">
        <v>90</v>
      </c>
      <c r="D7" s="313">
        <v>90</v>
      </c>
      <c r="E7" s="314">
        <f t="shared" si="0"/>
        <v>100</v>
      </c>
      <c r="F7" s="314">
        <f t="shared" si="1"/>
        <v>-6.25</v>
      </c>
    </row>
    <row r="8" spans="1:6" ht="27" customHeight="1">
      <c r="A8" s="178" t="s">
        <v>163</v>
      </c>
      <c r="B8" s="313">
        <v>76</v>
      </c>
      <c r="C8" s="313">
        <v>80</v>
      </c>
      <c r="D8" s="313">
        <v>80</v>
      </c>
      <c r="E8" s="314">
        <f t="shared" si="0"/>
        <v>100</v>
      </c>
      <c r="F8" s="314">
        <f t="shared" si="1"/>
        <v>5.263157894736842</v>
      </c>
    </row>
    <row r="9" spans="1:6" ht="27" customHeight="1">
      <c r="A9" s="178" t="s">
        <v>164</v>
      </c>
      <c r="B9" s="313">
        <v>295</v>
      </c>
      <c r="C9" s="313">
        <v>300</v>
      </c>
      <c r="D9" s="313">
        <v>300</v>
      </c>
      <c r="E9" s="314">
        <f t="shared" si="0"/>
        <v>100</v>
      </c>
      <c r="F9" s="314">
        <f t="shared" si="1"/>
        <v>1.694915254237288</v>
      </c>
    </row>
    <row r="10" spans="1:6" ht="27" customHeight="1">
      <c r="A10" s="178" t="s">
        <v>165</v>
      </c>
      <c r="B10" s="315">
        <v>-1</v>
      </c>
      <c r="C10" s="313"/>
      <c r="D10" s="313"/>
      <c r="E10" s="314"/>
      <c r="F10" s="314">
        <f t="shared" si="1"/>
        <v>-100</v>
      </c>
    </row>
    <row r="11" ht="27" customHeight="1"/>
    <row r="12" ht="27" customHeight="1"/>
    <row r="13" ht="27" customHeight="1"/>
    <row r="14" ht="27" customHeight="1"/>
    <row r="15" ht="27" customHeight="1"/>
  </sheetData>
  <sheetProtection/>
  <mergeCells count="1">
    <mergeCell ref="A1:F1"/>
  </mergeCells>
  <printOptions horizontalCentered="1"/>
  <pageMargins left="0.59" right="0.35" top="0.55" bottom="0.55" header="0.51" footer="0.51"/>
  <pageSetup firstPageNumber="18" useFirstPageNumber="1" horizontalDpi="600" verticalDpi="600" orientation="portrait" paperSize="9" scale="90"/>
  <headerFooter alignWithMargins="0">
    <oddFooter>&amp;C&amp;P</oddFooter>
  </headerFooter>
</worksheet>
</file>

<file path=xl/worksheets/sheet9.xml><?xml version="1.0" encoding="utf-8"?>
<worksheet xmlns="http://schemas.openxmlformats.org/spreadsheetml/2006/main" xmlns:r="http://schemas.openxmlformats.org/officeDocument/2006/relationships">
  <dimension ref="A1:H24"/>
  <sheetViews>
    <sheetView showZeros="0" workbookViewId="0" topLeftCell="A7">
      <selection activeCell="E14" sqref="E14"/>
    </sheetView>
  </sheetViews>
  <sheetFormatPr defaultColWidth="8.75390625" defaultRowHeight="14.25"/>
  <cols>
    <col min="1" max="1" width="27.875" style="269" customWidth="1"/>
    <col min="2" max="3" width="9.50390625" style="269" customWidth="1"/>
    <col min="4" max="5" width="9.50390625" style="135" customWidth="1"/>
    <col min="6" max="8" width="9.50390625" style="270" customWidth="1"/>
    <col min="9" max="23" width="9.00390625" style="271" bestFit="1" customWidth="1"/>
    <col min="24" max="16384" width="8.75390625" style="271" customWidth="1"/>
  </cols>
  <sheetData>
    <row r="1" spans="1:8" ht="38.25" customHeight="1">
      <c r="A1" s="132" t="s">
        <v>166</v>
      </c>
      <c r="B1" s="132"/>
      <c r="C1" s="132"/>
      <c r="D1" s="133"/>
      <c r="E1" s="133"/>
      <c r="F1" s="132"/>
      <c r="G1" s="132"/>
      <c r="H1" s="272"/>
    </row>
    <row r="2" spans="1:7" ht="18.75" customHeight="1">
      <c r="A2" s="134" t="s">
        <v>167</v>
      </c>
      <c r="B2" s="273"/>
      <c r="C2" s="273"/>
      <c r="G2" s="274" t="s">
        <v>23</v>
      </c>
    </row>
    <row r="3" spans="1:8" s="265" customFormat="1" ht="22.5" customHeight="1">
      <c r="A3" s="166" t="s">
        <v>168</v>
      </c>
      <c r="B3" s="275" t="s">
        <v>169</v>
      </c>
      <c r="C3" s="276"/>
      <c r="D3" s="277" t="s">
        <v>170</v>
      </c>
      <c r="E3" s="277"/>
      <c r="F3" s="278" t="s">
        <v>171</v>
      </c>
      <c r="G3" s="278"/>
      <c r="H3" s="279"/>
    </row>
    <row r="4" spans="1:8" s="265" customFormat="1" ht="21.75" customHeight="1">
      <c r="A4" s="166"/>
      <c r="B4" s="280" t="s">
        <v>172</v>
      </c>
      <c r="C4" s="280" t="s">
        <v>173</v>
      </c>
      <c r="D4" s="277" t="s">
        <v>174</v>
      </c>
      <c r="E4" s="277" t="s">
        <v>175</v>
      </c>
      <c r="F4" s="174" t="s">
        <v>174</v>
      </c>
      <c r="G4" s="174" t="s">
        <v>175</v>
      </c>
      <c r="H4" s="281"/>
    </row>
    <row r="5" spans="1:8" ht="24.75" customHeight="1">
      <c r="A5" s="282" t="s">
        <v>176</v>
      </c>
      <c r="B5" s="283">
        <f>SUM(B6:B19)</f>
        <v>43112</v>
      </c>
      <c r="C5" s="283">
        <f>SUM(C6:C19)</f>
        <v>41829</v>
      </c>
      <c r="D5" s="283">
        <f>SUM(D6:D19)</f>
        <v>40690</v>
      </c>
      <c r="E5" s="283">
        <f>SUM(E6:E19)</f>
        <v>40525</v>
      </c>
      <c r="F5" s="284">
        <f aca="true" t="shared" si="0" ref="F5:G8">(D5-B5)/B5*100</f>
        <v>-5.6179254035999255</v>
      </c>
      <c r="G5" s="284">
        <f t="shared" si="0"/>
        <v>-3.1174543976666906</v>
      </c>
      <c r="H5" s="285"/>
    </row>
    <row r="6" spans="1:8" ht="27" customHeight="1">
      <c r="A6" s="178" t="s">
        <v>177</v>
      </c>
      <c r="B6" s="286">
        <v>18</v>
      </c>
      <c r="C6" s="286">
        <v>18</v>
      </c>
      <c r="D6" s="287">
        <v>20</v>
      </c>
      <c r="E6" s="287">
        <v>20</v>
      </c>
      <c r="F6" s="288">
        <f>(D6-B6)/B6*100</f>
        <v>11.11111111111111</v>
      </c>
      <c r="G6" s="288">
        <f>(E6-C6)/C6*100</f>
        <v>11.11111111111111</v>
      </c>
      <c r="H6" s="289"/>
    </row>
    <row r="7" spans="1:8" ht="27" customHeight="1">
      <c r="A7" s="178" t="s">
        <v>178</v>
      </c>
      <c r="B7" s="286">
        <v>1278</v>
      </c>
      <c r="C7" s="286">
        <v>1278</v>
      </c>
      <c r="D7" s="287">
        <v>1426</v>
      </c>
      <c r="E7" s="287">
        <v>1426</v>
      </c>
      <c r="F7" s="288">
        <f t="shared" si="0"/>
        <v>11.580594679186229</v>
      </c>
      <c r="G7" s="288">
        <f t="shared" si="0"/>
        <v>11.580594679186229</v>
      </c>
      <c r="H7" s="289"/>
    </row>
    <row r="8" spans="1:8" ht="27" customHeight="1">
      <c r="A8" s="178" t="s">
        <v>179</v>
      </c>
      <c r="B8" s="286">
        <v>14990</v>
      </c>
      <c r="C8" s="286">
        <v>13779</v>
      </c>
      <c r="D8" s="287">
        <v>15780</v>
      </c>
      <c r="E8" s="287">
        <v>15618</v>
      </c>
      <c r="F8" s="288">
        <f t="shared" si="0"/>
        <v>5.270180120080053</v>
      </c>
      <c r="G8" s="288">
        <f t="shared" si="0"/>
        <v>13.346396690616155</v>
      </c>
      <c r="H8" s="289"/>
    </row>
    <row r="9" spans="1:8" ht="27" customHeight="1">
      <c r="A9" s="178" t="s">
        <v>180</v>
      </c>
      <c r="B9" s="286">
        <v>3</v>
      </c>
      <c r="C9" s="286">
        <v>3</v>
      </c>
      <c r="D9" s="287">
        <v>0</v>
      </c>
      <c r="E9" s="287"/>
      <c r="F9" s="288">
        <f aca="true" t="shared" si="1" ref="F9:G13">(D9-B9)/B9*100</f>
        <v>-100</v>
      </c>
      <c r="G9" s="288">
        <f t="shared" si="1"/>
        <v>-100</v>
      </c>
      <c r="H9" s="289"/>
    </row>
    <row r="10" spans="1:8" ht="27" customHeight="1">
      <c r="A10" s="178" t="s">
        <v>181</v>
      </c>
      <c r="B10" s="286">
        <v>282</v>
      </c>
      <c r="C10" s="286">
        <v>282</v>
      </c>
      <c r="D10" s="287">
        <v>700</v>
      </c>
      <c r="E10" s="287">
        <v>700</v>
      </c>
      <c r="F10" s="288">
        <f t="shared" si="1"/>
        <v>148.22695035460993</v>
      </c>
      <c r="G10" s="288">
        <f t="shared" si="1"/>
        <v>148.22695035460993</v>
      </c>
      <c r="H10" s="289"/>
    </row>
    <row r="11" spans="1:8" ht="27" customHeight="1">
      <c r="A11" s="178" t="s">
        <v>182</v>
      </c>
      <c r="B11" s="286"/>
      <c r="C11" s="286"/>
      <c r="D11" s="287">
        <v>300</v>
      </c>
      <c r="E11" s="287">
        <v>300</v>
      </c>
      <c r="F11" s="288"/>
      <c r="G11" s="288"/>
      <c r="H11" s="289"/>
    </row>
    <row r="12" spans="1:8" ht="27" customHeight="1">
      <c r="A12" s="178" t="s">
        <v>183</v>
      </c>
      <c r="B12" s="286">
        <v>9500</v>
      </c>
      <c r="C12" s="286">
        <v>9500</v>
      </c>
      <c r="D12" s="287">
        <v>13200</v>
      </c>
      <c r="E12" s="287">
        <v>13200</v>
      </c>
      <c r="F12" s="288">
        <f t="shared" si="1"/>
        <v>38.94736842105263</v>
      </c>
      <c r="G12" s="288">
        <f t="shared" si="1"/>
        <v>38.94736842105263</v>
      </c>
      <c r="H12" s="289"/>
    </row>
    <row r="13" spans="1:8" ht="28.5" customHeight="1">
      <c r="A13" s="178" t="s">
        <v>184</v>
      </c>
      <c r="B13" s="286">
        <v>8000</v>
      </c>
      <c r="C13" s="286">
        <v>8000</v>
      </c>
      <c r="D13" s="287">
        <v>4800</v>
      </c>
      <c r="E13" s="287">
        <v>4800</v>
      </c>
      <c r="F13" s="288">
        <f t="shared" si="1"/>
        <v>-40</v>
      </c>
      <c r="G13" s="288">
        <f t="shared" si="1"/>
        <v>-40</v>
      </c>
      <c r="H13" s="289"/>
    </row>
    <row r="14" spans="1:8" ht="27" customHeight="1">
      <c r="A14" s="178" t="s">
        <v>185</v>
      </c>
      <c r="B14" s="286">
        <v>650</v>
      </c>
      <c r="C14" s="286">
        <v>650</v>
      </c>
      <c r="D14" s="287">
        <v>0</v>
      </c>
      <c r="E14" s="287"/>
      <c r="F14" s="288">
        <f aca="true" t="shared" si="2" ref="F14:F19">(D14-B14)/B14*100</f>
        <v>-100</v>
      </c>
      <c r="G14" s="288">
        <f aca="true" t="shared" si="3" ref="G14:G19">(E14-C14)/C14*100</f>
        <v>-100</v>
      </c>
      <c r="H14" s="289"/>
    </row>
    <row r="15" spans="1:8" ht="27" customHeight="1">
      <c r="A15" s="178" t="s">
        <v>186</v>
      </c>
      <c r="B15" s="286">
        <v>741</v>
      </c>
      <c r="C15" s="286">
        <v>741</v>
      </c>
      <c r="D15" s="287">
        <v>350</v>
      </c>
      <c r="E15" s="287">
        <v>347</v>
      </c>
      <c r="F15" s="288">
        <f t="shared" si="2"/>
        <v>-52.766531713900136</v>
      </c>
      <c r="G15" s="288">
        <f t="shared" si="3"/>
        <v>-53.17139001349528</v>
      </c>
      <c r="H15" s="289"/>
    </row>
    <row r="16" spans="1:8" ht="27" customHeight="1">
      <c r="A16" s="178" t="s">
        <v>187</v>
      </c>
      <c r="B16" s="286">
        <v>3349</v>
      </c>
      <c r="C16" s="286">
        <v>3349</v>
      </c>
      <c r="D16" s="287">
        <v>1114</v>
      </c>
      <c r="E16" s="287">
        <v>1114</v>
      </c>
      <c r="F16" s="288">
        <f t="shared" si="2"/>
        <v>-66.73633920573306</v>
      </c>
      <c r="G16" s="288">
        <f t="shared" si="3"/>
        <v>-66.73633920573306</v>
      </c>
      <c r="H16" s="289"/>
    </row>
    <row r="17" spans="1:8" ht="27" customHeight="1">
      <c r="A17" s="178" t="s">
        <v>188</v>
      </c>
      <c r="B17" s="286">
        <v>2800</v>
      </c>
      <c r="C17" s="286">
        <v>2728</v>
      </c>
      <c r="D17" s="287">
        <v>0</v>
      </c>
      <c r="E17" s="287"/>
      <c r="F17" s="288">
        <f t="shared" si="2"/>
        <v>-100</v>
      </c>
      <c r="G17" s="288">
        <f t="shared" si="3"/>
        <v>-100</v>
      </c>
      <c r="H17" s="289"/>
    </row>
    <row r="18" spans="1:8" ht="27" customHeight="1">
      <c r="A18" s="178" t="s">
        <v>94</v>
      </c>
      <c r="B18" s="286">
        <v>1472</v>
      </c>
      <c r="C18" s="286">
        <v>1472</v>
      </c>
      <c r="D18" s="287">
        <v>2950</v>
      </c>
      <c r="E18" s="287">
        <v>2950</v>
      </c>
      <c r="F18" s="288">
        <f t="shared" si="2"/>
        <v>100.40760869565217</v>
      </c>
      <c r="G18" s="288">
        <f t="shared" si="3"/>
        <v>100.40760869565217</v>
      </c>
      <c r="H18" s="289"/>
    </row>
    <row r="19" spans="1:8" ht="27" customHeight="1">
      <c r="A19" s="178" t="s">
        <v>189</v>
      </c>
      <c r="B19" s="286">
        <v>29</v>
      </c>
      <c r="C19" s="286">
        <v>29</v>
      </c>
      <c r="D19" s="287">
        <v>50</v>
      </c>
      <c r="E19" s="287">
        <v>50</v>
      </c>
      <c r="F19" s="288">
        <f t="shared" si="2"/>
        <v>72.41379310344827</v>
      </c>
      <c r="G19" s="288">
        <f t="shared" si="3"/>
        <v>72.41379310344827</v>
      </c>
      <c r="H19" s="289"/>
    </row>
    <row r="20" spans="1:8" s="266" customFormat="1" ht="19.5" customHeight="1">
      <c r="A20" s="290" t="s">
        <v>190</v>
      </c>
      <c r="B20" s="291"/>
      <c r="C20" s="291"/>
      <c r="D20" s="135"/>
      <c r="E20" s="135"/>
      <c r="F20" s="270"/>
      <c r="G20" s="270"/>
      <c r="H20" s="270"/>
    </row>
    <row r="21" ht="14.25">
      <c r="A21" s="291" t="s">
        <v>191</v>
      </c>
    </row>
    <row r="22" ht="14.25">
      <c r="A22" s="291" t="s">
        <v>192</v>
      </c>
    </row>
    <row r="23" spans="1:8" s="267" customFormat="1" ht="15">
      <c r="A23" s="291" t="s">
        <v>193</v>
      </c>
      <c r="B23" s="292"/>
      <c r="C23" s="292"/>
      <c r="D23" s="293"/>
      <c r="E23" s="293"/>
      <c r="F23" s="294"/>
      <c r="G23" s="294"/>
      <c r="H23" s="294"/>
    </row>
    <row r="24" spans="1:8" s="268" customFormat="1" ht="12.75">
      <c r="A24" s="291" t="s">
        <v>194</v>
      </c>
      <c r="B24" s="295"/>
      <c r="C24" s="295"/>
      <c r="D24" s="296"/>
      <c r="E24" s="296"/>
      <c r="F24" s="297"/>
      <c r="G24" s="297"/>
      <c r="H24" s="297"/>
    </row>
  </sheetData>
  <sheetProtection/>
  <mergeCells count="5">
    <mergeCell ref="A1:G1"/>
    <mergeCell ref="B3:C3"/>
    <mergeCell ref="D3:E3"/>
    <mergeCell ref="F3:G3"/>
    <mergeCell ref="A3:A4"/>
  </mergeCells>
  <printOptions horizontalCentered="1"/>
  <pageMargins left="0.59" right="0.35" top="0.55" bottom="0.55" header="0.51" footer="0.51"/>
  <pageSetup firstPageNumber="19" useFirstPageNumber="1" horizontalDpi="600" verticalDpi="600" orientation="portrait" paperSize="9" scale="90"/>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小丸子</cp:lastModifiedBy>
  <cp:lastPrinted>2019-12-22T02:03:20Z</cp:lastPrinted>
  <dcterms:created xsi:type="dcterms:W3CDTF">1996-12-17T01:32:42Z</dcterms:created>
  <dcterms:modified xsi:type="dcterms:W3CDTF">2020-03-30T07:25:08Z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2052-10.1.0.7468</vt:lpwstr>
  </property>
  <property fmtid="{D5CDD505-2E9C-101B-9397-08002B2CF9AE}" pid="4" name="KSOReadingLayo">
    <vt:bool>true</vt:bool>
  </property>
</Properties>
</file>