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20" activeTab="2"/>
  </bookViews>
  <sheets>
    <sheet name="附件3" sheetId="1" r:id="rId1"/>
    <sheet name="附件4" sheetId="2" r:id="rId2"/>
    <sheet name="附件5" sheetId="3" r:id="rId3"/>
    <sheet name="附件6" sheetId="4" r:id="rId4"/>
  </sheets>
  <externalReferences>
    <externalReference r:id="rId6"/>
  </externalReferences>
  <definedNames>
    <definedName name="_xlnm._FilterDatabase" localSheetId="2" hidden="1">附件5!$A$5:$S$35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<sst xmlns="http://schemas.openxmlformats.org/spreadsheetml/2006/main" count="650" uniqueCount="343">
  <si>
    <t>附件3</t>
  </si>
  <si>
    <r>
      <rPr>
        <b/>
        <sz val="12"/>
        <color theme="1"/>
        <rFont val="宋体"/>
        <charset val="134"/>
        <scheme val="minor"/>
      </rPr>
      <t xml:space="preserve">三明市创业担保贷款发放、回收情况统计表
县（市、区）  </t>
    </r>
    <r>
      <rPr>
        <b/>
        <sz val="12"/>
        <color rgb="FF000000"/>
        <rFont val="宋体"/>
        <charset val="134"/>
      </rPr>
      <t>2026 年</t>
    </r>
    <r>
      <rPr>
        <b/>
        <sz val="12"/>
        <color rgb="FF000000"/>
        <rFont val="宋体"/>
        <charset val="134"/>
        <scheme val="minor"/>
      </rPr>
      <t>2</t>
    </r>
    <r>
      <rPr>
        <b/>
        <sz val="12"/>
        <color rgb="FF000000"/>
        <rFont val="宋体"/>
        <charset val="134"/>
      </rPr>
      <t>季度</t>
    </r>
  </si>
  <si>
    <t>单位（盖章）：</t>
  </si>
  <si>
    <t>单位：万元</t>
  </si>
  <si>
    <t>项目</t>
  </si>
  <si>
    <t>行次</t>
  </si>
  <si>
    <t>合计</t>
  </si>
  <si>
    <t>全市总计</t>
  </si>
  <si>
    <t>其中：女性</t>
  </si>
  <si>
    <t>台湾同胞</t>
  </si>
  <si>
    <t>华侨</t>
  </si>
  <si>
    <t>一、创业担保贷款发放金额情况</t>
  </si>
  <si>
    <t>——</t>
  </si>
  <si>
    <t>（一）年初至报告期末贷款累计发放金额</t>
  </si>
  <si>
    <t>（二）年初至报告期末贷款累计发放笔数</t>
  </si>
  <si>
    <t>（三）期末解除还款责任的贷款笔数</t>
  </si>
  <si>
    <t>（四）创业担保贷款期末余额</t>
  </si>
  <si>
    <t>二、贷款回收情况</t>
  </si>
  <si>
    <t>（一）期末到期应还款金额</t>
  </si>
  <si>
    <t>（二）期末逾期未还款金额</t>
  </si>
  <si>
    <t>负责人：邓绍琴</t>
  </si>
  <si>
    <t>填表人：游建闽</t>
  </si>
  <si>
    <t>联系电话：0598-7832386</t>
  </si>
  <si>
    <t xml:space="preserve">注：金额只需保留两位小数
</t>
  </si>
  <si>
    <t>附件4</t>
  </si>
  <si>
    <t>三明市创业担保贷款贴息人员综合情况统计表</t>
  </si>
  <si>
    <t>县（市、区） 2026   年2 季度</t>
  </si>
  <si>
    <t>合计（人）</t>
  </si>
  <si>
    <t>一、享受创业担保贷款贴息的人员情况</t>
  </si>
  <si>
    <t>(一)年初至报告期末累计享受创业担保贷款贴息的人数</t>
  </si>
  <si>
    <t xml:space="preserve">     台湾同胞</t>
  </si>
  <si>
    <t xml:space="preserve">     华侨</t>
  </si>
  <si>
    <t>（二）享受创业担保贷款贴息人员属性分类，其中：</t>
  </si>
  <si>
    <t>1.就业困难人员</t>
  </si>
  <si>
    <t>(1)残疾人</t>
  </si>
  <si>
    <t>(2)建档立卡贫困人员</t>
  </si>
  <si>
    <t>2.复员转业退役军人</t>
  </si>
  <si>
    <t>3. 化解过剩产能企业职工和失业人员</t>
  </si>
  <si>
    <t>4. 返乡创业农民工</t>
  </si>
  <si>
    <t>5. 农村自主创业农民</t>
  </si>
  <si>
    <t>6. 大中专院校毕业生（含技校）</t>
  </si>
  <si>
    <t>（1）毕业年度内</t>
  </si>
  <si>
    <t>（2）毕业5年内</t>
  </si>
  <si>
    <t>7.刑释解教人员</t>
  </si>
  <si>
    <t>8.其他</t>
  </si>
  <si>
    <t>（三）享受创业担保贷款贴息人员经营属性分类，其中：</t>
  </si>
  <si>
    <t>1.实体经营</t>
  </si>
  <si>
    <t>（1）入驻孵化基地的孵化对象</t>
  </si>
  <si>
    <t>（2）贷款购车出租运营</t>
  </si>
  <si>
    <t>（3）其他</t>
  </si>
  <si>
    <t>2.网店经营</t>
  </si>
  <si>
    <t>（2）贷款购车人员网络约车平台专职司机</t>
  </si>
  <si>
    <t>二、享受创业担保贷款带动其他劳动者就业数</t>
  </si>
  <si>
    <t>负责人：邓绍琴         填表人：游建闽             联系电话：0598-7832386</t>
  </si>
  <si>
    <t>附件5</t>
  </si>
  <si>
    <t>2026年2季度个人和小微企业创业担保贷款财政贴息明细表</t>
  </si>
  <si>
    <t>单位盖章：泰宁县人力资源公共服务中心</t>
  </si>
  <si>
    <t>单位：元</t>
  </si>
  <si>
    <t>地区</t>
  </si>
  <si>
    <t>个人/企业名称</t>
  </si>
  <si>
    <t>人员情况</t>
  </si>
  <si>
    <t>贷款期限（. . .-. . .）</t>
  </si>
  <si>
    <t>贷款机构</t>
  </si>
  <si>
    <t>发放贷款
时间</t>
  </si>
  <si>
    <t>发放贷款
金额</t>
  </si>
  <si>
    <t>计算贴息贷款额</t>
  </si>
  <si>
    <t>计算贴息       期限(.)</t>
  </si>
  <si>
    <t>计算贴息贷款基准利率%</t>
  </si>
  <si>
    <t>贷款实际利率%</t>
  </si>
  <si>
    <t xml:space="preserve">  2026   年第 1季度财政贴息额</t>
  </si>
  <si>
    <t>备注</t>
  </si>
  <si>
    <t>企业名称</t>
  </si>
  <si>
    <t>统一信用代码</t>
  </si>
  <si>
    <t>身份证</t>
  </si>
  <si>
    <t>中央和省级承担（60%）</t>
  </si>
  <si>
    <t>县（市、区）      承担（40%）</t>
  </si>
  <si>
    <t>个人承担</t>
  </si>
  <si>
    <t>泰宁</t>
  </si>
  <si>
    <t>江贵林</t>
  </si>
  <si>
    <t>5.农村自主创业农民</t>
  </si>
  <si>
    <t>2023.11.11-2026.11.10</t>
  </si>
  <si>
    <t>信用社</t>
  </si>
  <si>
    <t>4-6</t>
  </si>
  <si>
    <t>泰宁县下渠乡铭鑫源家庭农场</t>
  </si>
  <si>
    <t xml:space="preserve">92350429MA2YBRKF5G 	</t>
  </si>
  <si>
    <t>350429****503X</t>
  </si>
  <si>
    <t>吴秀荣</t>
  </si>
  <si>
    <t>2024.03.10-2027.03.08</t>
  </si>
  <si>
    <t>泰宁县忘忧谷家庭农场</t>
  </si>
  <si>
    <t>92350429MABUCMUN9C</t>
  </si>
  <si>
    <t>350429****5015</t>
  </si>
  <si>
    <t>余先洪</t>
  </si>
  <si>
    <t>2024.05.13-2026.05.12</t>
  </si>
  <si>
    <t>2024.05.13</t>
  </si>
  <si>
    <t>2026-04-07结清</t>
  </si>
  <si>
    <t>泰宁县朱口镇老街口小吃小炒店</t>
  </si>
  <si>
    <t>92350429MABX131N5A</t>
  </si>
  <si>
    <t>350428****6511</t>
  </si>
  <si>
    <t>林文</t>
  </si>
  <si>
    <t>2024.04.24-2026.04.24</t>
  </si>
  <si>
    <t>2024.04.24</t>
  </si>
  <si>
    <t>2026-03-16结清</t>
  </si>
  <si>
    <t>泰宁县宇润家庭林场</t>
  </si>
  <si>
    <t>92350429MACK4P7953</t>
  </si>
  <si>
    <t>421002****2415</t>
  </si>
  <si>
    <t>俞倩</t>
  </si>
  <si>
    <t>2024.05.06-2026.05.05</t>
  </si>
  <si>
    <t>2024.05.06</t>
  </si>
  <si>
    <t>2026-04-29结清</t>
  </si>
  <si>
    <t>泰宁县杉城镇俞倩百货零售超市</t>
  </si>
  <si>
    <t>92350429MAC5UGYY5N</t>
  </si>
  <si>
    <t>350429****0029</t>
  </si>
  <si>
    <t>詹根华</t>
  </si>
  <si>
    <t>2024.06.05-2026.06.04</t>
  </si>
  <si>
    <t>2024.06.05</t>
  </si>
  <si>
    <t>2026-06-02结清</t>
  </si>
  <si>
    <t>泰宁县天天梦奶茶店</t>
  </si>
  <si>
    <t>92350429MA32W61Q4Q</t>
  </si>
  <si>
    <t>350429****5034</t>
  </si>
  <si>
    <t>廖华娥</t>
  </si>
  <si>
    <t>2024.04.18-2026.04.17</t>
  </si>
  <si>
    <t>2024.04.18</t>
  </si>
  <si>
    <t>泰宁县繁盛小吃店</t>
  </si>
  <si>
    <t>92350429MA35A9E72W</t>
  </si>
  <si>
    <t>350429****5026</t>
  </si>
  <si>
    <t>江翔</t>
  </si>
  <si>
    <t>2024.08.30-2026.08.29</t>
  </si>
  <si>
    <t>2024.08.30</t>
  </si>
  <si>
    <t>泰宁县冉一广告社</t>
  </si>
  <si>
    <t>92350429MA35DRYM8K</t>
  </si>
  <si>
    <t>350429****0012</t>
  </si>
  <si>
    <t>李鸿辉</t>
  </si>
  <si>
    <t>2024.09.04-2026.09.03</t>
  </si>
  <si>
    <t>2024.09.04</t>
  </si>
  <si>
    <t>三明智捷信息技术有限公司</t>
  </si>
  <si>
    <t>91350429MA34CQ9J5H</t>
  </si>
  <si>
    <t>350429****201X</t>
  </si>
  <si>
    <t>江丁园</t>
  </si>
  <si>
    <t>2024.10.18-2026.10.17</t>
  </si>
  <si>
    <t>2024.10.18</t>
  </si>
  <si>
    <t>泰宁县开善乡江丁园百货零售超市</t>
  </si>
  <si>
    <t>92350429MAC92N3K30</t>
  </si>
  <si>
    <t>350429****6010</t>
  </si>
  <si>
    <t>谢贻海</t>
  </si>
  <si>
    <t>2024.12.04-2026.12.03</t>
  </si>
  <si>
    <t>2024.12.04</t>
  </si>
  <si>
    <t>2026-06-24结清</t>
  </si>
  <si>
    <t>泰宁县芊芊农副产品店</t>
  </si>
  <si>
    <t>92350429MA35EGAT8X</t>
  </si>
  <si>
    <t>350429****6034</t>
  </si>
  <si>
    <t>邓玉花</t>
  </si>
  <si>
    <t>2025.01.08-2027.01.07</t>
  </si>
  <si>
    <t>2025-01-08</t>
  </si>
  <si>
    <t>泰宁县开善乡一帆摩托车修理店</t>
  </si>
  <si>
    <t>92350429MAC9JPH31U</t>
  </si>
  <si>
    <t>350429****6025</t>
  </si>
  <si>
    <t>吴辉明</t>
  </si>
  <si>
    <t>2025.01.15-2027.01.14</t>
  </si>
  <si>
    <t>2025-01-15</t>
  </si>
  <si>
    <t>泰宁县开善乡池潭夫子鱼味馆</t>
  </si>
  <si>
    <t>92350429MACDEQMG9B</t>
  </si>
  <si>
    <t>350429****5031</t>
  </si>
  <si>
    <t>冯爱明</t>
  </si>
  <si>
    <t>2025.03.03-2027.03.02</t>
  </si>
  <si>
    <t>2025-03-03</t>
  </si>
  <si>
    <t>福建行远农林发展有限公司</t>
  </si>
  <si>
    <t>91350429MA8UY4U816</t>
  </si>
  <si>
    <t>350429****5012</t>
  </si>
  <si>
    <t>余妃娥</t>
  </si>
  <si>
    <t>2025.04.08-2027.04.07</t>
  </si>
  <si>
    <t>2025-04-08</t>
  </si>
  <si>
    <t>泰宁县开善乡余妃娥手机销售店</t>
  </si>
  <si>
    <t>92350429MA2Y2DYJX0</t>
  </si>
  <si>
    <t>张勇</t>
  </si>
  <si>
    <t>2025.06.30-2027.06.29</t>
  </si>
  <si>
    <t>2025-06-30</t>
  </si>
  <si>
    <t>泰宁县美车一族汽车服务有限公司</t>
  </si>
  <si>
    <t>91350429MACAE3C68E</t>
  </si>
  <si>
    <t>350429****3534</t>
  </si>
  <si>
    <t>杨良花</t>
  </si>
  <si>
    <t>4.返乡创业农民工</t>
  </si>
  <si>
    <t>泰宁县欣航家庭农场</t>
  </si>
  <si>
    <t xml:space="preserve">92350429MA8UMBCN3F 	</t>
  </si>
  <si>
    <t>350429****6029</t>
  </si>
  <si>
    <t>王美艳</t>
  </si>
  <si>
    <t>2025.09.02-2027.09.01</t>
  </si>
  <si>
    <t>2025-09-02</t>
  </si>
  <si>
    <t>泰宁县八号便利店（个体工商户）</t>
  </si>
  <si>
    <t>92350429MAE3GGNN0K</t>
  </si>
  <si>
    <t>350429****0045</t>
  </si>
  <si>
    <t>李业明</t>
  </si>
  <si>
    <t>2025-08-01</t>
  </si>
  <si>
    <t>泰宁县继福便利店</t>
  </si>
  <si>
    <t>92350429MACRBWGP7L</t>
  </si>
  <si>
    <t>350429****0031</t>
  </si>
  <si>
    <t>杨礼珍</t>
  </si>
  <si>
    <t>2025.08.01-2027.07.31</t>
  </si>
  <si>
    <t>2025-08-20</t>
  </si>
  <si>
    <t>泰宁县开善乡玲喆综合批发商行</t>
  </si>
  <si>
    <t>92350429MA30KUMJ9G</t>
  </si>
  <si>
    <t>肖金凤</t>
  </si>
  <si>
    <t>2025.08.20-2027.08.19</t>
  </si>
  <si>
    <t>2025-08-18</t>
  </si>
  <si>
    <t>泰宁县开善乡何当尾食杂店</t>
  </si>
  <si>
    <t>92350429MA340KDH2R</t>
  </si>
  <si>
    <t>350429****5023</t>
  </si>
  <si>
    <t>余贤霖</t>
  </si>
  <si>
    <t>2025.08.18-2027.08.17</t>
  </si>
  <si>
    <t>2025-07-16</t>
  </si>
  <si>
    <t>泰宁县小余不锈钢店（个体工商户）</t>
  </si>
  <si>
    <t>92350429MADBHPY24H</t>
  </si>
  <si>
    <t>350429****6016</t>
  </si>
  <si>
    <t>陈英芳</t>
  </si>
  <si>
    <t>2025.07.16-2027.07.15</t>
  </si>
  <si>
    <t>2025-09-04</t>
  </si>
  <si>
    <t>泰宁县英芳小吃店</t>
  </si>
  <si>
    <t xml:space="preserve">92350429MA328B8GXY 	</t>
  </si>
  <si>
    <t>350429****0024</t>
  </si>
  <si>
    <t>杨莲霞</t>
  </si>
  <si>
    <t>2025.10.21-2027.10.20</t>
  </si>
  <si>
    <t>2025-10-21</t>
  </si>
  <si>
    <t>泰宁县林杨贸易商行（个体工商户）</t>
  </si>
  <si>
    <t>92350429MAENX86X35</t>
  </si>
  <si>
    <t>350429****6020</t>
  </si>
  <si>
    <t>杨礼斌</t>
  </si>
  <si>
    <t>2025.10.14-2027.10.13</t>
  </si>
  <si>
    <t>2025-10-14</t>
  </si>
  <si>
    <t>泰宁县小斌家电维修服务部</t>
  </si>
  <si>
    <t xml:space="preserve">92350429MA32P8CGX4 	</t>
  </si>
  <si>
    <t>350429****6011</t>
  </si>
  <si>
    <t>傅玉良</t>
  </si>
  <si>
    <t>2026.03.03-2028.03.02</t>
  </si>
  <si>
    <t>2026-03-03</t>
  </si>
  <si>
    <t>泰宁县杉城镇傅玉良电动车经营部（个体工商户）</t>
  </si>
  <si>
    <t>92350429MAD8NKH14Q</t>
  </si>
  <si>
    <t>350429****6015</t>
  </si>
  <si>
    <t>2026.04.29-2028.04.28</t>
  </si>
  <si>
    <t>2026-04-29</t>
  </si>
  <si>
    <t>2026.04.13-2028.04.12</t>
  </si>
  <si>
    <t>2026-04-13</t>
  </si>
  <si>
    <t>涂祥辉</t>
  </si>
  <si>
    <t>10.农村自主创业农民</t>
  </si>
  <si>
    <t>2023.12.12-2026.12.11</t>
  </si>
  <si>
    <t>福建泰宁晋农商大金湖村镇银行股份有限公司</t>
  </si>
  <si>
    <t>童辉连</t>
  </si>
  <si>
    <t>2023.10.19-2026.10.18</t>
  </si>
  <si>
    <t>刘碧银</t>
  </si>
  <si>
    <t>2023.11.01-2026.10.25</t>
  </si>
  <si>
    <t>陈起鸿</t>
  </si>
  <si>
    <t>2023.11.15-2026.11.13</t>
  </si>
  <si>
    <t>曹美尧</t>
  </si>
  <si>
    <t>2023.11.27-2026.11.26</t>
  </si>
  <si>
    <t>邢小川</t>
  </si>
  <si>
    <t>2024.01.16-2027.01.15</t>
  </si>
  <si>
    <t>陈汉水</t>
  </si>
  <si>
    <t>2024.02.06-2027.02.05</t>
  </si>
  <si>
    <t>冯源晨</t>
  </si>
  <si>
    <t>李素红</t>
  </si>
  <si>
    <t>2024.03.22-2027.03.21</t>
  </si>
  <si>
    <t>何仕杰</t>
  </si>
  <si>
    <t>2024.03.27-2027.03.26</t>
  </si>
  <si>
    <t>郑善强</t>
  </si>
  <si>
    <t>2.就业困难人员</t>
  </si>
  <si>
    <t>2024.01.10-2027.01.09</t>
  </si>
  <si>
    <t>江月仙</t>
  </si>
  <si>
    <t>2024.04.30-2027.04.29</t>
  </si>
  <si>
    <t>陈衍春</t>
  </si>
  <si>
    <t>2024.04.23-2027.04-20</t>
  </si>
  <si>
    <t>刘金兰</t>
  </si>
  <si>
    <t>2024.06.24-2027.06.23</t>
  </si>
  <si>
    <t>廖敏实</t>
  </si>
  <si>
    <t>2024.06.27-2027.06.26</t>
  </si>
  <si>
    <t>黄祥业</t>
  </si>
  <si>
    <t>2024.07.17-2027.07.16</t>
  </si>
  <si>
    <t>吴桂芳</t>
  </si>
  <si>
    <t>2024.08.09-2027.08.28</t>
  </si>
  <si>
    <t>欧阳颖</t>
  </si>
  <si>
    <t>2024.12.12-2027.12.11</t>
  </si>
  <si>
    <t>黄晓林</t>
  </si>
  <si>
    <t>2024.12.18-2027.12.17</t>
  </si>
  <si>
    <t>荣峰</t>
  </si>
  <si>
    <t>2025.01.22-2028.01.21</t>
  </si>
  <si>
    <t>李水忠</t>
  </si>
  <si>
    <r>
      <rPr>
        <sz val="11"/>
        <rFont val="仿宋"/>
        <charset val="134"/>
      </rPr>
      <t>202</t>
    </r>
    <r>
      <rPr>
        <sz val="12"/>
        <rFont val="宋体"/>
        <charset val="134"/>
      </rPr>
      <t>5.01.07-2028.01.06</t>
    </r>
  </si>
  <si>
    <t>龚红丽</t>
  </si>
  <si>
    <t>2025.03.28-2028.03.27</t>
  </si>
  <si>
    <t>黄言财</t>
  </si>
  <si>
    <t>2025.03.24-2028.03.23</t>
  </si>
  <si>
    <t>江晓丽</t>
  </si>
  <si>
    <t>2025.04.21-2028.04.20</t>
  </si>
  <si>
    <t>杨天梅</t>
  </si>
  <si>
    <t>江嗣文</t>
  </si>
  <si>
    <t>2025.06.04-2027.07.16</t>
  </si>
  <si>
    <t>肖毓程</t>
  </si>
  <si>
    <t>2025.04.28-2028.04.27</t>
  </si>
  <si>
    <t>陈汉龙</t>
  </si>
  <si>
    <t>2025.06.05-2028.06.04</t>
  </si>
  <si>
    <t>廖丽妍</t>
  </si>
  <si>
    <t>7.返乡创业农民工</t>
  </si>
  <si>
    <t>2025.06.13-2028.06.11</t>
  </si>
  <si>
    <t>陈继强</t>
  </si>
  <si>
    <t>2025.07.23-2028.07.22</t>
  </si>
  <si>
    <t>肖仕琴</t>
  </si>
  <si>
    <t>2025.07.30-2028.07.29</t>
  </si>
  <si>
    <t>江文卿</t>
  </si>
  <si>
    <t>2025.08.01-2028.07.30</t>
  </si>
  <si>
    <t>杨长军</t>
  </si>
  <si>
    <t>2025.08.19-2028.08.18</t>
  </si>
  <si>
    <t>余志强</t>
  </si>
  <si>
    <t>2025.09.03-2028.09.02</t>
  </si>
  <si>
    <t>肖继斌</t>
  </si>
  <si>
    <t>2025.09.05-2028.09.04</t>
  </si>
  <si>
    <t>王小兵</t>
  </si>
  <si>
    <t>2025.09.17-2028.09.16</t>
  </si>
  <si>
    <t>吴太辉</t>
  </si>
  <si>
    <t>2025.09.18-2028.09.17</t>
  </si>
  <si>
    <t>黄菊花</t>
  </si>
  <si>
    <t>2025.12.04-2028.12.03</t>
  </si>
  <si>
    <t>陈佳昱</t>
  </si>
  <si>
    <t>2025.12.23-2028.12.22</t>
  </si>
  <si>
    <t>周春良</t>
  </si>
  <si>
    <t>2025.12.24-2028.12.23</t>
  </si>
  <si>
    <t>李业兴</t>
  </si>
  <si>
    <t>2026.04.07-2029.04.06</t>
  </si>
  <si>
    <t>肖远钱</t>
  </si>
  <si>
    <t>2026.04.10-2029.04.09</t>
  </si>
  <si>
    <t>附件6</t>
  </si>
  <si>
    <t>贴息资金申请拨付表</t>
  </si>
  <si>
    <t>单位（盖章）：                                                                                                                                   单位：万元</t>
  </si>
  <si>
    <t>当年新增贷款笔数
（单位：笔）</t>
  </si>
  <si>
    <t>当年新增贷款额</t>
  </si>
  <si>
    <t>当季应付贷款利息</t>
  </si>
  <si>
    <t>符合条件的贷款贴息额</t>
  </si>
  <si>
    <t>申请贷款贴息补助金额</t>
  </si>
  <si>
    <t>金额</t>
  </si>
  <si>
    <t>其中：
以前年度发放贷款当季产生的利息</t>
  </si>
  <si>
    <t>小计</t>
  </si>
  <si>
    <t>中央和省</t>
  </si>
  <si>
    <t>县</t>
  </si>
  <si>
    <t>个人或企业</t>
  </si>
  <si>
    <t>个人创业担保贷款</t>
  </si>
  <si>
    <t>小微企业创业担保贷款</t>
  </si>
  <si>
    <t>注：金额只需保留两位小数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</si>
</sst>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&quot;月&quot;d&quot;日&quot;;@"/>
    <numFmt numFmtId="178" formatCode="#,##0_ "/>
    <numFmt numFmtId="179" formatCode="0.00_ "/>
  </numFmts>
  <fonts count="5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  <scheme val="minor"/>
    </font>
    <font>
      <sz val="20"/>
      <name val="黑体"/>
      <charset val="134"/>
    </font>
    <font>
      <sz val="11"/>
      <name val="仿宋"/>
      <charset val="134"/>
    </font>
    <font>
      <u/>
      <sz val="20"/>
      <name val="黑体"/>
      <charset val="134"/>
    </font>
    <font>
      <u/>
      <sz val="11"/>
      <name val="仿宋"/>
      <charset val="134"/>
    </font>
    <font>
      <sz val="12"/>
      <name val="宋体"/>
      <charset val="134"/>
    </font>
    <font>
      <sz val="11"/>
      <color rgb="FFFF0000"/>
      <name val="仿宋"/>
      <charset val="134"/>
    </font>
    <font>
      <sz val="9"/>
      <name val="宋体"/>
      <charset val="134"/>
      <scheme val="major"/>
    </font>
    <font>
      <sz val="9"/>
      <name val="宋体"/>
      <charset val="134"/>
    </font>
    <font>
      <sz val="9"/>
      <name val="Arial"/>
      <charset val="0"/>
    </font>
    <font>
      <sz val="11"/>
      <name val="宋体"/>
      <charset val="134"/>
    </font>
    <font>
      <sz val="12"/>
      <color rgb="FFFF0000"/>
      <name val="仿宋"/>
      <charset val="134"/>
    </font>
    <font>
      <sz val="11"/>
      <name val="黑体"/>
      <charset val="134"/>
    </font>
    <font>
      <b/>
      <sz val="14"/>
      <name val="方正小标宋简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0"/>
      <color theme="1"/>
      <name val="Tahoma"/>
      <charset val="134"/>
    </font>
    <font>
      <sz val="10"/>
      <name val="Arial"/>
      <charset val="0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7" borderId="17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8" borderId="20" applyNumberFormat="0" applyAlignment="0" applyProtection="0">
      <alignment vertical="center"/>
    </xf>
    <xf numFmtId="0" fontId="35" fillId="9" borderId="21" applyNumberFormat="0" applyAlignment="0" applyProtection="0">
      <alignment vertical="center"/>
    </xf>
    <xf numFmtId="0" fontId="36" fillId="9" borderId="20" applyNumberFormat="0" applyAlignment="0" applyProtection="0">
      <alignment vertical="center"/>
    </xf>
    <xf numFmtId="0" fontId="37" fillId="10" borderId="22" applyNumberFormat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5" fillId="0" borderId="0">
      <alignment vertical="center"/>
    </xf>
    <xf numFmtId="0" fontId="8" fillId="0" borderId="0">
      <alignment vertical="center"/>
    </xf>
    <xf numFmtId="0" fontId="46" fillId="0" borderId="0"/>
    <xf numFmtId="0" fontId="0" fillId="0" borderId="0">
      <alignment vertical="center"/>
    </xf>
    <xf numFmtId="0" fontId="0" fillId="0" borderId="0">
      <alignment vertical="center"/>
    </xf>
    <xf numFmtId="0" fontId="47" fillId="0" borderId="0"/>
    <xf numFmtId="0" fontId="8" fillId="0" borderId="0"/>
    <xf numFmtId="0" fontId="47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/>
    <xf numFmtId="0" fontId="45" fillId="0" borderId="0">
      <alignment vertical="center"/>
    </xf>
    <xf numFmtId="0" fontId="46" fillId="0" borderId="0"/>
    <xf numFmtId="0" fontId="46" fillId="0" borderId="0"/>
    <xf numFmtId="0" fontId="0" fillId="0" borderId="0">
      <alignment vertical="center"/>
    </xf>
    <xf numFmtId="0" fontId="8" fillId="0" borderId="0">
      <alignment vertical="center"/>
    </xf>
    <xf numFmtId="0" fontId="48" fillId="0" borderId="0"/>
  </cellStyleXfs>
  <cellXfs count="1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righ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76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>
      <alignment horizontal="center" vertical="center"/>
    </xf>
    <xf numFmtId="10" fontId="5" fillId="0" borderId="2" xfId="56" applyNumberFormat="1" applyFont="1" applyFill="1" applyBorder="1" applyAlignment="1">
      <alignment horizontal="center" vertical="center" shrinkToFit="1"/>
    </xf>
    <xf numFmtId="176" fontId="5" fillId="0" borderId="2" xfId="53" applyNumberFormat="1" applyFont="1" applyFill="1" applyBorder="1" applyAlignment="1">
      <alignment horizontal="center" vertical="center" shrinkToFit="1"/>
    </xf>
    <xf numFmtId="177" fontId="5" fillId="0" borderId="2" xfId="53" applyNumberFormat="1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 shrinkToFit="1"/>
    </xf>
    <xf numFmtId="177" fontId="9" fillId="0" borderId="2" xfId="55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shrinkToFit="1"/>
    </xf>
    <xf numFmtId="49" fontId="5" fillId="0" borderId="2" xfId="56" applyNumberFormat="1" applyFont="1" applyFill="1" applyBorder="1" applyAlignment="1">
      <alignment horizontal="center" vertical="center" shrinkToFit="1"/>
    </xf>
    <xf numFmtId="10" fontId="5" fillId="0" borderId="2" xfId="53" applyNumberFormat="1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2" xfId="53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center"/>
      <protection locked="0"/>
    </xf>
    <xf numFmtId="10" fontId="5" fillId="4" borderId="2" xfId="56" applyNumberFormat="1" applyFont="1" applyFill="1" applyBorder="1" applyAlignment="1">
      <alignment horizontal="center" vertical="center" shrinkToFit="1"/>
    </xf>
    <xf numFmtId="176" fontId="5" fillId="4" borderId="2" xfId="53" applyNumberFormat="1" applyFont="1" applyFill="1" applyBorder="1" applyAlignment="1">
      <alignment horizontal="center" vertical="center" shrinkToFit="1"/>
    </xf>
    <xf numFmtId="177" fontId="5" fillId="4" borderId="2" xfId="53" applyNumberFormat="1" applyFont="1" applyFill="1" applyBorder="1" applyAlignment="1">
      <alignment horizontal="center" vertical="center" shrinkToFit="1"/>
    </xf>
    <xf numFmtId="176" fontId="5" fillId="4" borderId="2" xfId="0" applyNumberFormat="1" applyFont="1" applyFill="1" applyBorder="1" applyAlignment="1">
      <alignment horizontal="center" vertical="center" shrinkToFit="1"/>
    </xf>
    <xf numFmtId="177" fontId="9" fillId="4" borderId="2" xfId="55" applyNumberFormat="1" applyFont="1" applyFill="1" applyBorder="1" applyAlignment="1">
      <alignment horizontal="center" vertical="center" wrapText="1"/>
    </xf>
    <xf numFmtId="178" fontId="5" fillId="4" borderId="2" xfId="0" applyNumberFormat="1" applyFont="1" applyFill="1" applyBorder="1" applyAlignment="1">
      <alignment horizontal="center" vertical="center" shrinkToFit="1"/>
    </xf>
    <xf numFmtId="49" fontId="5" fillId="4" borderId="2" xfId="56" applyNumberFormat="1" applyFont="1" applyFill="1" applyBorder="1" applyAlignment="1">
      <alignment horizontal="center" vertical="center" shrinkToFit="1"/>
    </xf>
    <xf numFmtId="10" fontId="5" fillId="4" borderId="2" xfId="53" applyNumberFormat="1" applyFont="1" applyFill="1" applyBorder="1" applyAlignment="1">
      <alignment horizontal="center" vertical="center" shrinkToFit="1"/>
    </xf>
    <xf numFmtId="0" fontId="5" fillId="4" borderId="2" xfId="0" applyNumberFormat="1" applyFont="1" applyFill="1" applyBorder="1" applyAlignment="1">
      <alignment horizontal="center" vertical="center" shrinkToFit="1"/>
    </xf>
    <xf numFmtId="0" fontId="5" fillId="4" borderId="2" xfId="53" applyNumberFormat="1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/>
    </xf>
    <xf numFmtId="0" fontId="10" fillId="4" borderId="2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49" fontId="9" fillId="0" borderId="2" xfId="55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 applyProtection="1">
      <alignment horizontal="center" vertical="center"/>
      <protection locked="0"/>
    </xf>
    <xf numFmtId="10" fontId="5" fillId="5" borderId="2" xfId="56" applyNumberFormat="1" applyFont="1" applyFill="1" applyBorder="1" applyAlignment="1">
      <alignment horizontal="center" vertical="center" shrinkToFit="1"/>
    </xf>
    <xf numFmtId="0" fontId="5" fillId="5" borderId="2" xfId="53" applyNumberFormat="1" applyFont="1" applyFill="1" applyBorder="1" applyAlignment="1">
      <alignment horizontal="center" vertical="center" shrinkToFit="1"/>
    </xf>
    <xf numFmtId="176" fontId="5" fillId="5" borderId="2" xfId="0" applyNumberFormat="1" applyFont="1" applyFill="1" applyBorder="1" applyAlignment="1">
      <alignment horizontal="center" vertical="center" shrinkToFit="1"/>
    </xf>
    <xf numFmtId="49" fontId="9" fillId="5" borderId="2" xfId="55" applyNumberFormat="1" applyFont="1" applyFill="1" applyBorder="1" applyAlignment="1">
      <alignment horizontal="center" vertical="center" wrapText="1"/>
    </xf>
    <xf numFmtId="178" fontId="5" fillId="5" borderId="2" xfId="0" applyNumberFormat="1" applyFont="1" applyFill="1" applyBorder="1" applyAlignment="1">
      <alignment horizontal="center" vertical="center" shrinkToFit="1"/>
    </xf>
    <xf numFmtId="49" fontId="5" fillId="5" borderId="2" xfId="56" applyNumberFormat="1" applyFont="1" applyFill="1" applyBorder="1" applyAlignment="1">
      <alignment horizontal="center" vertical="center" shrinkToFit="1"/>
    </xf>
    <xf numFmtId="10" fontId="5" fillId="5" borderId="2" xfId="53" applyNumberFormat="1" applyFont="1" applyFill="1" applyBorder="1" applyAlignment="1">
      <alignment horizontal="center" vertical="center" shrinkToFit="1"/>
    </xf>
    <xf numFmtId="0" fontId="5" fillId="5" borderId="2" xfId="0" applyNumberFormat="1" applyFont="1" applyFill="1" applyBorder="1" applyAlignment="1">
      <alignment horizontal="center" vertical="center" shrinkToFit="1"/>
    </xf>
    <xf numFmtId="0" fontId="5" fillId="5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  <protection locked="0"/>
    </xf>
    <xf numFmtId="10" fontId="5" fillId="0" borderId="5" xfId="53" applyNumberFormat="1" applyFont="1" applyFill="1" applyBorder="1" applyAlignment="1" applyProtection="1">
      <alignment horizontal="center" vertical="center" shrinkToFit="1"/>
    </xf>
    <xf numFmtId="176" fontId="14" fillId="0" borderId="2" xfId="53" applyNumberFormat="1" applyFont="1" applyFill="1" applyBorder="1" applyAlignment="1" applyProtection="1">
      <alignment horizontal="center" vertical="center" shrinkToFit="1"/>
    </xf>
    <xf numFmtId="177" fontId="5" fillId="0" borderId="2" xfId="53" applyNumberFormat="1" applyFont="1" applyFill="1" applyBorder="1" applyAlignment="1" applyProtection="1">
      <alignment horizontal="center" vertical="center" shrinkToFit="1"/>
    </xf>
    <xf numFmtId="176" fontId="5" fillId="0" borderId="6" xfId="0" applyNumberFormat="1" applyFont="1" applyFill="1" applyBorder="1" applyAlignment="1">
      <alignment horizontal="center" vertical="center" shrinkToFit="1"/>
    </xf>
    <xf numFmtId="177" fontId="9" fillId="0" borderId="6" xfId="55" applyNumberFormat="1" applyFont="1" applyFill="1" applyBorder="1" applyAlignment="1" applyProtection="1">
      <alignment horizontal="center" vertical="center" wrapText="1"/>
    </xf>
    <xf numFmtId="49" fontId="5" fillId="0" borderId="2" xfId="56" applyNumberFormat="1" applyFont="1" applyFill="1" applyBorder="1" applyAlignment="1" applyProtection="1">
      <alignment horizontal="center" vertical="center" shrinkToFit="1"/>
    </xf>
    <xf numFmtId="10" fontId="5" fillId="0" borderId="2" xfId="53" applyNumberFormat="1" applyFont="1" applyFill="1" applyBorder="1" applyAlignment="1" applyProtection="1">
      <alignment horizontal="center" vertical="center" shrinkToFit="1"/>
    </xf>
    <xf numFmtId="179" fontId="5" fillId="0" borderId="2" xfId="0" applyNumberFormat="1" applyFont="1" applyFill="1" applyBorder="1" applyAlignment="1">
      <alignment horizontal="center" vertical="center" shrinkToFit="1"/>
    </xf>
    <xf numFmtId="179" fontId="5" fillId="0" borderId="2" xfId="53" applyNumberFormat="1" applyFont="1" applyFill="1" applyBorder="1" applyAlignment="1" applyProtection="1">
      <alignment horizontal="center" vertical="center" shrinkToFit="1"/>
    </xf>
    <xf numFmtId="0" fontId="10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12" fillId="0" borderId="0" xfId="0" applyNumberFormat="1" applyFont="1" applyFill="1" applyAlignment="1">
      <alignment horizontal="center" vertical="center"/>
    </xf>
    <xf numFmtId="10" fontId="5" fillId="0" borderId="2" xfId="0" applyNumberFormat="1" applyFont="1" applyFill="1" applyBorder="1" applyAlignment="1">
      <alignment horizontal="center" vertical="center"/>
    </xf>
    <xf numFmtId="10" fontId="5" fillId="0" borderId="2" xfId="3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 applyProtection="1">
      <alignment horizontal="center" vertical="center"/>
      <protection locked="0"/>
    </xf>
    <xf numFmtId="10" fontId="5" fillId="6" borderId="5" xfId="53" applyNumberFormat="1" applyFont="1" applyFill="1" applyBorder="1" applyAlignment="1" applyProtection="1">
      <alignment horizontal="center" vertical="center" shrinkToFit="1"/>
    </xf>
    <xf numFmtId="176" fontId="14" fillId="6" borderId="2" xfId="53" applyNumberFormat="1" applyFont="1" applyFill="1" applyBorder="1" applyAlignment="1" applyProtection="1">
      <alignment horizontal="center" vertical="center" shrinkToFit="1"/>
    </xf>
    <xf numFmtId="177" fontId="5" fillId="6" borderId="2" xfId="53" applyNumberFormat="1" applyFont="1" applyFill="1" applyBorder="1" applyAlignment="1" applyProtection="1">
      <alignment horizontal="center" vertical="center" shrinkToFit="1"/>
    </xf>
    <xf numFmtId="176" fontId="5" fillId="6" borderId="6" xfId="0" applyNumberFormat="1" applyFont="1" applyFill="1" applyBorder="1" applyAlignment="1">
      <alignment horizontal="center" vertical="center" shrinkToFit="1"/>
    </xf>
    <xf numFmtId="177" fontId="9" fillId="6" borderId="6" xfId="55" applyNumberFormat="1" applyFont="1" applyFill="1" applyBorder="1" applyAlignment="1" applyProtection="1">
      <alignment horizontal="center" vertical="center" wrapText="1"/>
    </xf>
    <xf numFmtId="178" fontId="5" fillId="6" borderId="2" xfId="0" applyNumberFormat="1" applyFont="1" applyFill="1" applyBorder="1" applyAlignment="1">
      <alignment horizontal="center" vertical="center" shrinkToFit="1"/>
    </xf>
    <xf numFmtId="49" fontId="5" fillId="6" borderId="2" xfId="56" applyNumberFormat="1" applyFont="1" applyFill="1" applyBorder="1" applyAlignment="1" applyProtection="1">
      <alignment horizontal="center" vertical="center" shrinkToFit="1"/>
    </xf>
    <xf numFmtId="10" fontId="5" fillId="6" borderId="2" xfId="3" applyNumberFormat="1" applyFont="1" applyFill="1" applyBorder="1" applyAlignment="1">
      <alignment horizontal="center" vertical="center"/>
    </xf>
    <xf numFmtId="179" fontId="5" fillId="6" borderId="2" xfId="0" applyNumberFormat="1" applyFont="1" applyFill="1" applyBorder="1" applyAlignment="1">
      <alignment horizontal="center" vertical="center" shrinkToFit="1"/>
    </xf>
    <xf numFmtId="179" fontId="5" fillId="6" borderId="2" xfId="53" applyNumberFormat="1" applyFont="1" applyFill="1" applyBorder="1" applyAlignment="1" applyProtection="1">
      <alignment horizontal="center" vertical="center" shrinkToFit="1"/>
    </xf>
    <xf numFmtId="0" fontId="5" fillId="6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justify" vertical="center" wrapText="1"/>
      <protection locked="0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center" vertical="center" wrapText="1"/>
    </xf>
    <xf numFmtId="179" fontId="19" fillId="2" borderId="12" xfId="0" applyNumberFormat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justify" vertical="center" wrapText="1"/>
    </xf>
    <xf numFmtId="0" fontId="13" fillId="0" borderId="13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 applyProtection="1">
      <alignment horizontal="justify" vertical="center" wrapText="1"/>
    </xf>
    <xf numFmtId="0" fontId="13" fillId="2" borderId="14" xfId="0" applyFont="1" applyFill="1" applyBorder="1" applyAlignment="1">
      <alignment horizontal="justify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179" fontId="0" fillId="0" borderId="0" xfId="0" applyNumberFormat="1" applyFill="1">
      <alignment vertical="center"/>
    </xf>
    <xf numFmtId="0" fontId="20" fillId="0" borderId="0" xfId="0" applyFont="1" applyFill="1">
      <alignment vertical="center"/>
    </xf>
    <xf numFmtId="0" fontId="21" fillId="0" borderId="0" xfId="0" applyFont="1" applyFill="1" applyAlignment="1" applyProtection="1">
      <alignment horizontal="center" vertical="center" wrapText="1"/>
      <protection locked="0"/>
    </xf>
    <xf numFmtId="0" fontId="21" fillId="0" borderId="0" xfId="0" applyFont="1" applyFill="1" applyAlignment="1" applyProtection="1">
      <alignment horizontal="center" vertical="center"/>
      <protection locked="0"/>
    </xf>
    <xf numFmtId="179" fontId="21" fillId="0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Fill="1" applyProtection="1">
      <alignment vertical="center"/>
      <protection locked="0"/>
    </xf>
    <xf numFmtId="31" fontId="0" fillId="0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21" fillId="2" borderId="2" xfId="0" applyFont="1" applyFill="1" applyBorder="1" applyAlignment="1" applyProtection="1">
      <alignment horizontal="center" vertical="center"/>
    </xf>
    <xf numFmtId="179" fontId="21" fillId="2" borderId="2" xfId="0" applyNumberFormat="1" applyFont="1" applyFill="1" applyBorder="1" applyAlignment="1" applyProtection="1">
      <alignment horizontal="center" vertical="center"/>
    </xf>
    <xf numFmtId="0" fontId="21" fillId="2" borderId="2" xfId="0" applyFont="1" applyFill="1" applyBorder="1" applyAlignment="1" applyProtection="1">
      <alignment horizontal="center" vertical="center" wrapText="1"/>
    </xf>
    <xf numFmtId="179" fontId="21" fillId="2" borderId="2" xfId="0" applyNumberFormat="1" applyFont="1" applyFill="1" applyBorder="1" applyAlignment="1" applyProtection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</xf>
    <xf numFmtId="0" fontId="23" fillId="2" borderId="2" xfId="0" applyFont="1" applyFill="1" applyBorder="1" applyProtection="1">
      <alignment vertical="center"/>
    </xf>
    <xf numFmtId="0" fontId="24" fillId="2" borderId="2" xfId="0" applyFont="1" applyFill="1" applyBorder="1" applyAlignment="1" applyProtection="1">
      <alignment horizontal="center" vertical="center"/>
    </xf>
    <xf numFmtId="179" fontId="19" fillId="2" borderId="2" xfId="0" applyNumberFormat="1" applyFont="1" applyFill="1" applyBorder="1" applyAlignment="1" applyProtection="1">
      <alignment horizontal="center" vertical="center" wrapText="1"/>
    </xf>
    <xf numFmtId="0" fontId="0" fillId="2" borderId="2" xfId="0" applyFont="1" applyFill="1" applyBorder="1" applyProtection="1">
      <alignment vertical="center"/>
    </xf>
    <xf numFmtId="0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179" fontId="0" fillId="0" borderId="0" xfId="0" applyNumberFormat="1" applyFill="1" applyProtection="1">
      <alignment vertical="center"/>
      <protection locked="0"/>
    </xf>
    <xf numFmtId="0" fontId="0" fillId="0" borderId="0" xfId="0" applyFill="1" applyAlignment="1" applyProtection="1">
      <alignment horizontal="left" vertical="center"/>
      <protection locked="0"/>
    </xf>
    <xf numFmtId="0" fontId="0" fillId="0" borderId="0" xfId="0" applyFont="1" applyFill="1" applyAlignment="1" applyProtection="1">
      <alignment horizontal="left" vertical="center" wrapText="1"/>
      <protection locked="0"/>
    </xf>
    <xf numFmtId="179" fontId="0" fillId="0" borderId="0" xfId="0" applyNumberFormat="1" applyFont="1" applyFill="1" applyAlignment="1" applyProtection="1">
      <alignment horizontal="left" vertical="center" wrapText="1"/>
      <protection locked="0"/>
    </xf>
    <xf numFmtId="0" fontId="12" fillId="0" borderId="2" xfId="0" applyFont="1" applyFill="1" applyBorder="1" applyAlignment="1" quotePrefix="1">
      <alignment horizontal="center" vertical="center"/>
    </xf>
    <xf numFmtId="0" fontId="12" fillId="4" borderId="2" xfId="0" applyFont="1" applyFill="1" applyBorder="1" applyAlignment="1" quotePrefix="1">
      <alignment horizontal="center" vertical="center"/>
    </xf>
    <xf numFmtId="0" fontId="12" fillId="0" borderId="2" xfId="0" applyNumberFormat="1" applyFont="1" applyFill="1" applyBorder="1" applyAlignment="1" quotePrefix="1">
      <alignment horizontal="center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_ET_STYLE_NoName_00_" xfId="51"/>
    <cellStyle name="常规 9" xfId="52"/>
    <cellStyle name="常规 2 9" xfId="53"/>
    <cellStyle name="常规 2 2 2" xfId="54"/>
    <cellStyle name="常规_Sheet1_Sheet1" xfId="55"/>
    <cellStyle name="常规 2" xfId="56"/>
    <cellStyle name="常规 24" xfId="57"/>
    <cellStyle name="常规 3" xfId="58"/>
    <cellStyle name="常规 4" xfId="59"/>
    <cellStyle name="常规 5" xfId="60"/>
    <cellStyle name="常规 7" xfId="61"/>
    <cellStyle name="常规_2007-3-31农村信用社不良资产分析表(五级-月7季9年15）(1)" xfId="62"/>
    <cellStyle name="常规_Sheet1" xfId="63"/>
    <cellStyle name="常规_清单" xfId="64"/>
    <cellStyle name="样式 1" xfId="65"/>
    <cellStyle name="常规 10" xfId="66"/>
    <cellStyle name="常规 2 11" xfId="67"/>
    <cellStyle name="常规 18" xfId="68"/>
  </cellStyles>
  <tableStyles count="0" defaultTableStyle="TableStyleMedium9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administrator/&#25991;&#26723;/xwechat_files/wxid_te1l3xhdnsx722_cc5a/msg/file/2026-09/C:/Users/Administrator/Documents/xwechat_files/wxid_y8l87slitq2i21_f07a/msg/file/2026-06/202606&#26032;&#25919;&#3157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>
        <row r="1">
          <cell r="B1" t="str">
            <v>姓名</v>
          </cell>
          <cell r="C1" t="str">
            <v>性别</v>
          </cell>
          <cell r="D1" t="str">
            <v>身份证号</v>
          </cell>
          <cell r="E1" t="str">
            <v>合同签订起始日</v>
          </cell>
          <cell r="F1" t="str">
            <v>合同签订到期日</v>
          </cell>
          <cell r="G1" t="str">
            <v>时间放款时间</v>
          </cell>
          <cell r="H1" t="str">
            <v>贷款金额（万元）</v>
          </cell>
          <cell r="I1" t="str">
            <v>贴息贷款金额
（万元）</v>
          </cell>
          <cell r="J1" t="str">
            <v>放款帐号</v>
          </cell>
          <cell r="K1" t="str">
            <v>贷款账号</v>
          </cell>
        </row>
        <row r="1">
          <cell r="M1" t="str">
            <v>执行年利率</v>
          </cell>
          <cell r="N1" t="str">
            <v>联系电话</v>
          </cell>
          <cell r="O1" t="str">
            <v>营业执照名称</v>
          </cell>
          <cell r="P1" t="str">
            <v>起始日</v>
          </cell>
          <cell r="Q1" t="str">
            <v>终止日</v>
          </cell>
          <cell r="R1" t="str">
            <v>实际天数</v>
          </cell>
          <cell r="S1" t="str">
            <v>利息计算</v>
          </cell>
          <cell r="T1" t="str">
            <v>系统实收利息</v>
          </cell>
          <cell r="U1" t="str">
            <v>系统上季度利息</v>
          </cell>
        </row>
        <row r="1">
          <cell r="W1" t="str">
            <v>实收利息</v>
          </cell>
        </row>
        <row r="1">
          <cell r="Z1" t="str">
            <v>省</v>
          </cell>
          <cell r="AA1" t="str">
            <v>市</v>
          </cell>
          <cell r="AB1" t="str">
            <v>自己出</v>
          </cell>
        </row>
        <row r="2">
          <cell r="B2" t="str">
            <v>童辉连</v>
          </cell>
          <cell r="C2" t="str">
            <v>女</v>
          </cell>
          <cell r="D2" t="str">
            <v>350429197907303023</v>
          </cell>
          <cell r="E2">
            <v>45218</v>
          </cell>
          <cell r="F2">
            <v>46313</v>
          </cell>
          <cell r="G2">
            <v>45219</v>
          </cell>
          <cell r="H2">
            <v>36</v>
          </cell>
          <cell r="I2">
            <v>20</v>
          </cell>
          <cell r="J2" t="str">
            <v>6230361203005386669     </v>
          </cell>
          <cell r="K2" t="str">
            <v>9031810010121000045037</v>
          </cell>
          <cell r="L2">
            <v>200000</v>
          </cell>
          <cell r="M2">
            <v>3.95</v>
          </cell>
          <cell r="N2">
            <v>13960529322</v>
          </cell>
          <cell r="O2" t="str">
            <v>泰宁县江熊土特产店</v>
          </cell>
          <cell r="P2">
            <v>46102</v>
          </cell>
          <cell r="Q2">
            <v>46194</v>
          </cell>
          <cell r="R2">
            <v>92</v>
          </cell>
          <cell r="S2">
            <v>2018.88888888889</v>
          </cell>
          <cell r="T2" t="str">
            <v>24187.16</v>
          </cell>
          <cell r="U2">
            <v>22168.27</v>
          </cell>
          <cell r="V2">
            <v>0</v>
          </cell>
          <cell r="W2">
            <v>2018.89</v>
          </cell>
          <cell r="X2">
            <v>1009.445</v>
          </cell>
          <cell r="Y2">
            <v>1009</v>
          </cell>
          <cell r="Z2">
            <v>605</v>
          </cell>
          <cell r="AA2">
            <v>404</v>
          </cell>
          <cell r="AB2">
            <v>1009.89</v>
          </cell>
        </row>
        <row r="3">
          <cell r="B3" t="str">
            <v>刘碧银</v>
          </cell>
          <cell r="C3" t="str">
            <v>男</v>
          </cell>
          <cell r="D3" t="str">
            <v>350429198309105515</v>
          </cell>
          <cell r="E3">
            <v>45231</v>
          </cell>
          <cell r="F3">
            <v>46320</v>
          </cell>
          <cell r="G3">
            <v>45231</v>
          </cell>
          <cell r="H3">
            <v>20</v>
          </cell>
          <cell r="I3">
            <v>20</v>
          </cell>
          <cell r="J3" t="str">
            <v>6230361203007266679</v>
          </cell>
          <cell r="K3" t="str">
            <v>9031810010121000058063</v>
          </cell>
          <cell r="L3">
            <v>200000</v>
          </cell>
          <cell r="M3">
            <v>3.95</v>
          </cell>
          <cell r="N3" t="str">
            <v>13860573255</v>
          </cell>
          <cell r="O3" t="str">
            <v>泰宁县城关小刘摩托车维护中心</v>
          </cell>
          <cell r="P3">
            <v>46102</v>
          </cell>
          <cell r="Q3">
            <v>46194</v>
          </cell>
          <cell r="R3">
            <v>92</v>
          </cell>
          <cell r="S3">
            <v>2018.88888888889</v>
          </cell>
          <cell r="T3" t="str">
            <v>21132.50</v>
          </cell>
          <cell r="U3">
            <v>19113.61</v>
          </cell>
          <cell r="V3">
            <v>0</v>
          </cell>
          <cell r="W3">
            <v>2018.89</v>
          </cell>
          <cell r="X3">
            <v>1009.445</v>
          </cell>
          <cell r="Y3">
            <v>1009</v>
          </cell>
          <cell r="Z3">
            <v>605</v>
          </cell>
          <cell r="AA3">
            <v>404</v>
          </cell>
          <cell r="AB3">
            <v>1009.89</v>
          </cell>
        </row>
        <row r="4">
          <cell r="B4" t="str">
            <v>陈起鸿</v>
          </cell>
          <cell r="C4" t="str">
            <v>男</v>
          </cell>
          <cell r="D4" t="str">
            <v>35042919950613001X</v>
          </cell>
          <cell r="E4">
            <v>45245</v>
          </cell>
          <cell r="F4">
            <v>46339</v>
          </cell>
          <cell r="G4">
            <v>45245</v>
          </cell>
          <cell r="H4">
            <v>20</v>
          </cell>
          <cell r="I4">
            <v>20</v>
          </cell>
          <cell r="J4" t="str">
            <v>6230361203005394747</v>
          </cell>
          <cell r="K4" t="str">
            <v>9031810010121000062164</v>
          </cell>
          <cell r="L4">
            <v>200000</v>
          </cell>
          <cell r="M4">
            <v>3.95</v>
          </cell>
          <cell r="N4" t="str">
            <v>15859888625</v>
          </cell>
          <cell r="O4" t="str">
            <v>泰宁县三分糖奶茶店</v>
          </cell>
          <cell r="P4">
            <v>46102</v>
          </cell>
          <cell r="Q4">
            <v>46194</v>
          </cell>
          <cell r="R4">
            <v>92</v>
          </cell>
          <cell r="S4">
            <v>2018.88888888889</v>
          </cell>
          <cell r="T4" t="str">
            <v>20825.42</v>
          </cell>
          <cell r="U4">
            <v>18806.53</v>
          </cell>
          <cell r="V4">
            <v>0</v>
          </cell>
          <cell r="W4">
            <v>2018.89</v>
          </cell>
          <cell r="X4">
            <v>1009.445</v>
          </cell>
          <cell r="Y4">
            <v>1009</v>
          </cell>
          <cell r="Z4">
            <v>605</v>
          </cell>
          <cell r="AA4">
            <v>404</v>
          </cell>
          <cell r="AB4">
            <v>1009.89</v>
          </cell>
        </row>
        <row r="5">
          <cell r="B5" t="str">
            <v>曹美尧</v>
          </cell>
          <cell r="C5" t="str">
            <v>男</v>
          </cell>
          <cell r="D5" t="str">
            <v>350429197506077010</v>
          </cell>
          <cell r="E5">
            <v>45257</v>
          </cell>
          <cell r="F5">
            <v>46352</v>
          </cell>
          <cell r="G5">
            <v>45257</v>
          </cell>
          <cell r="H5">
            <v>20</v>
          </cell>
          <cell r="I5">
            <v>20</v>
          </cell>
          <cell r="J5" t="str">
            <v>6230361203000349431</v>
          </cell>
          <cell r="K5" t="str">
            <v>9031810010121000076065</v>
          </cell>
          <cell r="L5">
            <v>200000</v>
          </cell>
          <cell r="M5">
            <v>3.95</v>
          </cell>
          <cell r="N5" t="str">
            <v>18950999599</v>
          </cell>
          <cell r="O5" t="str">
            <v>福建和兴新能源有限公司</v>
          </cell>
          <cell r="P5">
            <v>46102</v>
          </cell>
          <cell r="Q5">
            <v>46194</v>
          </cell>
          <cell r="R5">
            <v>92</v>
          </cell>
          <cell r="S5">
            <v>2018.88888888889</v>
          </cell>
          <cell r="T5" t="str">
            <v>20561.95</v>
          </cell>
          <cell r="U5">
            <v>18543.06</v>
          </cell>
          <cell r="V5">
            <v>0</v>
          </cell>
          <cell r="W5">
            <v>2018.89</v>
          </cell>
          <cell r="X5">
            <v>1009.445</v>
          </cell>
          <cell r="Y5">
            <v>1009</v>
          </cell>
          <cell r="Z5">
            <v>605</v>
          </cell>
          <cell r="AA5">
            <v>404</v>
          </cell>
          <cell r="AB5">
            <v>1009.89</v>
          </cell>
        </row>
        <row r="6">
          <cell r="B6" t="str">
            <v>涂祥辉</v>
          </cell>
          <cell r="C6" t="str">
            <v>男</v>
          </cell>
          <cell r="D6" t="str">
            <v>350429197807150031</v>
          </cell>
          <cell r="E6">
            <v>45272</v>
          </cell>
          <cell r="F6">
            <v>46367</v>
          </cell>
          <cell r="G6">
            <v>45272</v>
          </cell>
          <cell r="H6">
            <v>5</v>
          </cell>
          <cell r="I6">
            <v>5</v>
          </cell>
          <cell r="J6" t="str">
            <v>6230361203007267719</v>
          </cell>
          <cell r="K6" t="str">
            <v>9031810010121000075323</v>
          </cell>
          <cell r="L6">
            <v>50000</v>
          </cell>
          <cell r="M6">
            <v>3.95</v>
          </cell>
          <cell r="N6">
            <v>13693592763</v>
          </cell>
          <cell r="O6" t="str">
            <v>泰宁县阿飞水果店</v>
          </cell>
          <cell r="P6">
            <v>46102</v>
          </cell>
          <cell r="Q6">
            <v>46194</v>
          </cell>
          <cell r="R6">
            <v>92</v>
          </cell>
          <cell r="S6">
            <v>504.722222222222</v>
          </cell>
          <cell r="T6" t="str">
            <v>5058.17</v>
          </cell>
          <cell r="U6">
            <v>4553.45</v>
          </cell>
          <cell r="V6">
            <v>0</v>
          </cell>
          <cell r="W6">
            <v>504.72</v>
          </cell>
          <cell r="X6">
            <v>252.36</v>
          </cell>
          <cell r="Y6">
            <v>252</v>
          </cell>
          <cell r="Z6">
            <v>151</v>
          </cell>
          <cell r="AA6">
            <v>101</v>
          </cell>
          <cell r="AB6">
            <v>252.72</v>
          </cell>
        </row>
        <row r="7">
          <cell r="B7" t="str">
            <v>邢小川</v>
          </cell>
          <cell r="C7" t="str">
            <v>女</v>
          </cell>
          <cell r="D7" t="str">
            <v>430105197906125627</v>
          </cell>
          <cell r="E7">
            <v>45307</v>
          </cell>
          <cell r="F7">
            <v>46402</v>
          </cell>
          <cell r="G7">
            <v>45307</v>
          </cell>
          <cell r="H7">
            <v>10</v>
          </cell>
          <cell r="I7">
            <v>10</v>
          </cell>
          <cell r="J7" t="str">
            <v>6230361203007268709</v>
          </cell>
          <cell r="K7" t="str">
            <v>9031810010121000088417</v>
          </cell>
          <cell r="L7">
            <v>100000</v>
          </cell>
          <cell r="M7">
            <v>3.95</v>
          </cell>
          <cell r="N7">
            <v>15859843601</v>
          </cell>
          <cell r="O7" t="str">
            <v>泰宁县艺彩广告店</v>
          </cell>
          <cell r="P7">
            <v>46102</v>
          </cell>
          <cell r="Q7">
            <v>46194</v>
          </cell>
          <cell r="R7">
            <v>92</v>
          </cell>
          <cell r="S7">
            <v>1009.44444444444</v>
          </cell>
          <cell r="T7" t="str">
            <v>9732.40</v>
          </cell>
          <cell r="U7">
            <v>8722.95</v>
          </cell>
          <cell r="V7">
            <v>0.00999999999885404</v>
          </cell>
          <cell r="W7">
            <v>1009.44</v>
          </cell>
          <cell r="X7">
            <v>504.72</v>
          </cell>
          <cell r="Y7">
            <v>504</v>
          </cell>
          <cell r="Z7">
            <v>302</v>
          </cell>
          <cell r="AA7">
            <v>202</v>
          </cell>
          <cell r="AB7">
            <v>505.44</v>
          </cell>
        </row>
        <row r="8">
          <cell r="B8" t="str">
            <v>陈汉水</v>
          </cell>
          <cell r="C8" t="str">
            <v>男</v>
          </cell>
          <cell r="D8" t="str">
            <v>352102197102050415</v>
          </cell>
          <cell r="E8">
            <v>45328</v>
          </cell>
          <cell r="F8">
            <v>46423</v>
          </cell>
          <cell r="G8">
            <v>45328</v>
          </cell>
          <cell r="H8">
            <v>20</v>
          </cell>
          <cell r="I8">
            <v>20</v>
          </cell>
          <cell r="J8" t="str">
            <v>6230361203000352393</v>
          </cell>
          <cell r="K8" t="str">
            <v>9031810010121000107209</v>
          </cell>
          <cell r="L8">
            <v>200000</v>
          </cell>
          <cell r="M8">
            <v>3.95</v>
          </cell>
          <cell r="N8">
            <v>18950970666</v>
          </cell>
          <cell r="O8" t="str">
            <v>三明市水水物流有限公司</v>
          </cell>
          <cell r="P8">
            <v>46102</v>
          </cell>
          <cell r="Q8">
            <v>46194</v>
          </cell>
          <cell r="R8">
            <v>92</v>
          </cell>
          <cell r="S8">
            <v>2018.88888888889</v>
          </cell>
          <cell r="T8" t="str">
            <v>19003.89</v>
          </cell>
          <cell r="U8">
            <v>16985</v>
          </cell>
          <cell r="V8">
            <v>0</v>
          </cell>
          <cell r="W8">
            <v>2018.89</v>
          </cell>
          <cell r="X8">
            <v>1009.445</v>
          </cell>
          <cell r="Y8">
            <v>1009</v>
          </cell>
          <cell r="Z8">
            <v>605</v>
          </cell>
          <cell r="AA8">
            <v>404</v>
          </cell>
          <cell r="AB8">
            <v>1009.89</v>
          </cell>
        </row>
        <row r="9">
          <cell r="B9" t="str">
            <v>冯源晨</v>
          </cell>
          <cell r="C9" t="str">
            <v>男</v>
          </cell>
          <cell r="D9" t="str">
            <v>350429199710012010</v>
          </cell>
          <cell r="E9">
            <v>45328</v>
          </cell>
          <cell r="F9">
            <v>46423</v>
          </cell>
          <cell r="G9">
            <v>45328</v>
          </cell>
          <cell r="H9">
            <v>15</v>
          </cell>
          <cell r="I9">
            <v>15</v>
          </cell>
          <cell r="J9" t="str">
            <v>6230361203007269368 </v>
          </cell>
          <cell r="K9" t="str">
            <v>9031810010121000108140</v>
          </cell>
          <cell r="L9">
            <v>150000</v>
          </cell>
          <cell r="M9">
            <v>3.95</v>
          </cell>
          <cell r="N9">
            <v>13818237189</v>
          </cell>
          <cell r="O9" t="str">
            <v>泰宁县莲之爱特产销售中心</v>
          </cell>
          <cell r="P9">
            <v>46102</v>
          </cell>
          <cell r="Q9">
            <v>46194</v>
          </cell>
          <cell r="R9">
            <v>92</v>
          </cell>
          <cell r="S9">
            <v>1514.16666666667</v>
          </cell>
          <cell r="T9" t="str">
            <v>14252.93</v>
          </cell>
          <cell r="U9">
            <v>12738.76</v>
          </cell>
          <cell r="V9">
            <v>0</v>
          </cell>
          <cell r="W9">
            <v>1514.17</v>
          </cell>
          <cell r="X9">
            <v>757.085</v>
          </cell>
          <cell r="Y9">
            <v>757</v>
          </cell>
          <cell r="Z9">
            <v>454</v>
          </cell>
          <cell r="AA9">
            <v>303</v>
          </cell>
          <cell r="AB9">
            <v>757.17</v>
          </cell>
        </row>
        <row r="10">
          <cell r="B10" t="str">
            <v>李素红</v>
          </cell>
          <cell r="C10" t="str">
            <v>女</v>
          </cell>
          <cell r="D10" t="str">
            <v>350429199004127021</v>
          </cell>
          <cell r="E10">
            <v>45373</v>
          </cell>
          <cell r="F10">
            <v>46467</v>
          </cell>
          <cell r="G10">
            <v>45373</v>
          </cell>
          <cell r="H10">
            <v>10</v>
          </cell>
          <cell r="I10">
            <v>10</v>
          </cell>
          <cell r="J10" t="str">
            <v>6230361203005380449</v>
          </cell>
          <cell r="K10" t="str">
            <v>9031810010121000115046</v>
          </cell>
          <cell r="L10">
            <v>100000</v>
          </cell>
          <cell r="M10">
            <v>3.95</v>
          </cell>
          <cell r="N10">
            <v>15259821719</v>
          </cell>
          <cell r="O10" t="str">
            <v>泰宁县金脚丫足浴店</v>
          </cell>
          <cell r="P10">
            <v>46102</v>
          </cell>
          <cell r="Q10">
            <v>46194</v>
          </cell>
          <cell r="R10">
            <v>92</v>
          </cell>
          <cell r="S10">
            <v>1009.44444444444</v>
          </cell>
          <cell r="T10" t="str">
            <v>9008.24</v>
          </cell>
          <cell r="U10">
            <v>7998.79</v>
          </cell>
          <cell r="V10">
            <v>0.00999999999976353</v>
          </cell>
          <cell r="W10">
            <v>1009.44</v>
          </cell>
          <cell r="X10">
            <v>504.72</v>
          </cell>
          <cell r="Y10">
            <v>504</v>
          </cell>
          <cell r="Z10">
            <v>302</v>
          </cell>
          <cell r="AA10">
            <v>202</v>
          </cell>
          <cell r="AB10">
            <v>505.44</v>
          </cell>
        </row>
        <row r="11">
          <cell r="B11" t="str">
            <v>何仕杰</v>
          </cell>
          <cell r="C11" t="str">
            <v>男</v>
          </cell>
          <cell r="D11" t="str">
            <v>350429199205240012</v>
          </cell>
          <cell r="E11">
            <v>45378</v>
          </cell>
          <cell r="F11">
            <v>46472</v>
          </cell>
          <cell r="G11">
            <v>45378</v>
          </cell>
          <cell r="H11">
            <v>10</v>
          </cell>
          <cell r="I11">
            <v>10</v>
          </cell>
          <cell r="J11" t="str">
            <v>6230361203005390711	</v>
          </cell>
          <cell r="K11" t="str">
            <v>9031810010121000115087</v>
          </cell>
          <cell r="L11">
            <v>100000</v>
          </cell>
          <cell r="M11">
            <v>3.95</v>
          </cell>
          <cell r="N11">
            <v>13656911135</v>
          </cell>
          <cell r="O11" t="str">
            <v>泰宁县仕杰肉蟹煲店</v>
          </cell>
          <cell r="P11">
            <v>46102</v>
          </cell>
          <cell r="Q11">
            <v>46194</v>
          </cell>
          <cell r="R11">
            <v>92</v>
          </cell>
          <cell r="S11">
            <v>1009.44444444444</v>
          </cell>
          <cell r="T11" t="str">
            <v>8953.38</v>
          </cell>
          <cell r="U11">
            <v>7943.93</v>
          </cell>
          <cell r="V11">
            <v>0.00999999999885404</v>
          </cell>
          <cell r="W11">
            <v>1009.44</v>
          </cell>
          <cell r="X11">
            <v>504.72</v>
          </cell>
          <cell r="Y11">
            <v>504</v>
          </cell>
          <cell r="Z11">
            <v>302</v>
          </cell>
          <cell r="AA11">
            <v>202</v>
          </cell>
          <cell r="AB11">
            <v>505.44</v>
          </cell>
        </row>
        <row r="12">
          <cell r="B12" t="str">
            <v>黄祥业</v>
          </cell>
          <cell r="C12" t="str">
            <v>男</v>
          </cell>
          <cell r="D12" t="str">
            <v>350429199003052013</v>
          </cell>
          <cell r="E12">
            <v>45490</v>
          </cell>
          <cell r="F12">
            <v>46584</v>
          </cell>
          <cell r="G12">
            <v>45490</v>
          </cell>
          <cell r="H12">
            <v>20</v>
          </cell>
          <cell r="I12">
            <v>20</v>
          </cell>
          <cell r="J12" t="str">
            <v>6230361203005387626</v>
          </cell>
          <cell r="K12" t="str">
            <v>9031810010121000136505</v>
          </cell>
          <cell r="L12">
            <v>200000</v>
          </cell>
          <cell r="M12">
            <v>3.95</v>
          </cell>
          <cell r="N12">
            <v>18806011179</v>
          </cell>
          <cell r="O12" t="str">
            <v>泰宁县三人行文化传媒有限公司</v>
          </cell>
          <cell r="P12">
            <v>46102</v>
          </cell>
          <cell r="Q12">
            <v>46194</v>
          </cell>
          <cell r="R12">
            <v>92</v>
          </cell>
          <cell r="S12">
            <v>2018.88888888889</v>
          </cell>
          <cell r="T12" t="str">
            <v>15448.89</v>
          </cell>
          <cell r="U12">
            <v>13430</v>
          </cell>
          <cell r="V12">
            <v>0</v>
          </cell>
          <cell r="W12">
            <v>2018.89</v>
          </cell>
          <cell r="X12">
            <v>1009.445</v>
          </cell>
          <cell r="Y12">
            <v>1009</v>
          </cell>
          <cell r="Z12">
            <v>605</v>
          </cell>
          <cell r="AA12">
            <v>404</v>
          </cell>
          <cell r="AB12">
            <v>1009.89</v>
          </cell>
        </row>
        <row r="13">
          <cell r="B13" t="str">
            <v>郑善强</v>
          </cell>
          <cell r="C13" t="str">
            <v>男</v>
          </cell>
          <cell r="D13" t="str">
            <v>350127197112244315</v>
          </cell>
          <cell r="E13" t="str">
            <v>2024-01-10</v>
          </cell>
          <cell r="F13" t="str">
            <v>2027-01-09</v>
          </cell>
          <cell r="G13" t="str">
            <v>2024-01-11</v>
          </cell>
          <cell r="H13">
            <v>75</v>
          </cell>
          <cell r="I13">
            <v>20</v>
          </cell>
          <cell r="J13" t="str">
            <v>6230361203005388087</v>
          </cell>
          <cell r="K13" t="str">
            <v>9031810010121000089431</v>
          </cell>
          <cell r="L13">
            <v>750000</v>
          </cell>
          <cell r="M13">
            <v>3.95</v>
          </cell>
          <cell r="N13" t="str">
            <v>13365066598</v>
          </cell>
          <cell r="O13" t="str">
            <v>泰宁县新宇翔便利店</v>
          </cell>
          <cell r="P13">
            <v>46102</v>
          </cell>
          <cell r="Q13">
            <v>46194</v>
          </cell>
          <cell r="R13">
            <v>92</v>
          </cell>
          <cell r="S13">
            <v>2018.88888888889</v>
          </cell>
          <cell r="T13" t="str">
            <v>73404.15</v>
          </cell>
          <cell r="U13">
            <v>65833.32</v>
          </cell>
          <cell r="V13">
            <v>5551.93999999999</v>
          </cell>
          <cell r="W13">
            <v>2018.89</v>
          </cell>
          <cell r="X13">
            <v>1009.445</v>
          </cell>
          <cell r="Y13">
            <v>1009</v>
          </cell>
          <cell r="Z13">
            <v>605</v>
          </cell>
          <cell r="AA13">
            <v>404</v>
          </cell>
          <cell r="AB13">
            <v>1009.89</v>
          </cell>
        </row>
        <row r="14">
          <cell r="B14" t="str">
            <v>陈衍春</v>
          </cell>
          <cell r="C14" t="str">
            <v>男</v>
          </cell>
          <cell r="D14" t="str">
            <v>350781198202125614</v>
          </cell>
          <cell r="E14" t="str">
            <v>2024-04-23</v>
          </cell>
          <cell r="F14" t="str">
            <v>2027-04-20</v>
          </cell>
          <cell r="G14" t="str">
            <v>2024-04-23</v>
          </cell>
          <cell r="H14">
            <v>20</v>
          </cell>
          <cell r="I14">
            <v>20</v>
          </cell>
          <cell r="J14" t="str">
            <v>6230361203007272719</v>
          </cell>
          <cell r="K14" t="str">
            <v>9031810010121000121291</v>
          </cell>
          <cell r="L14">
            <v>200000</v>
          </cell>
          <cell r="M14">
            <v>3.95</v>
          </cell>
          <cell r="N14" t="str">
            <v>13799159202</v>
          </cell>
          <cell r="O14" t="str">
            <v>泰宁县陈氏电器商行</v>
          </cell>
          <cell r="P14">
            <v>46102</v>
          </cell>
          <cell r="Q14">
            <v>46194</v>
          </cell>
          <cell r="R14">
            <v>92</v>
          </cell>
          <cell r="S14">
            <v>2018.88888888889</v>
          </cell>
          <cell r="T14" t="str">
            <v>17314.16</v>
          </cell>
          <cell r="U14">
            <v>15295.27</v>
          </cell>
          <cell r="V14">
            <v>0</v>
          </cell>
          <cell r="W14">
            <v>2018.89</v>
          </cell>
          <cell r="X14">
            <v>1009.445</v>
          </cell>
          <cell r="Y14">
            <v>1009</v>
          </cell>
          <cell r="Z14">
            <v>605</v>
          </cell>
          <cell r="AA14">
            <v>404</v>
          </cell>
          <cell r="AB14">
            <v>1009.89</v>
          </cell>
        </row>
        <row r="15">
          <cell r="B15" t="str">
            <v>江月仙</v>
          </cell>
          <cell r="C15" t="str">
            <v>女</v>
          </cell>
          <cell r="D15" t="str">
            <v>350430198801233522</v>
          </cell>
          <cell r="E15" t="str">
            <v>2024-04-30</v>
          </cell>
          <cell r="F15" t="str">
            <v>2027-04-29</v>
          </cell>
          <cell r="G15" t="str">
            <v>2024-04-30</v>
          </cell>
          <cell r="H15">
            <v>10</v>
          </cell>
          <cell r="I15">
            <v>10</v>
          </cell>
          <cell r="J15" t="str">
            <v>6230361203007272842</v>
          </cell>
          <cell r="K15" t="str">
            <v>9031810010121000121499</v>
          </cell>
          <cell r="L15">
            <v>100000</v>
          </cell>
          <cell r="M15">
            <v>3.95</v>
          </cell>
          <cell r="N15" t="str">
            <v>13489461052</v>
          </cell>
          <cell r="O15" t="str">
            <v>泰宁县桑茶桑酒茶叶店</v>
          </cell>
          <cell r="P15">
            <v>46102</v>
          </cell>
          <cell r="Q15">
            <v>46194</v>
          </cell>
          <cell r="R15">
            <v>92</v>
          </cell>
          <cell r="S15">
            <v>1009.44444444444</v>
          </cell>
          <cell r="T15" t="str">
            <v>8580.32</v>
          </cell>
          <cell r="U15">
            <v>7570.87</v>
          </cell>
          <cell r="V15">
            <v>0.00999999999976353</v>
          </cell>
          <cell r="W15">
            <v>1009.44</v>
          </cell>
          <cell r="X15">
            <v>504.72</v>
          </cell>
          <cell r="Y15">
            <v>504</v>
          </cell>
          <cell r="Z15">
            <v>302</v>
          </cell>
          <cell r="AA15">
            <v>202</v>
          </cell>
          <cell r="AB15">
            <v>505.44</v>
          </cell>
        </row>
        <row r="16">
          <cell r="B16" t="str">
            <v>刘金兰</v>
          </cell>
          <cell r="C16" t="str">
            <v>女</v>
          </cell>
          <cell r="D16" t="str">
            <v>350421198603068021</v>
          </cell>
          <cell r="E16" t="str">
            <v>2024-06-24</v>
          </cell>
          <cell r="F16" t="str">
            <v>2027-06-23</v>
          </cell>
          <cell r="G16" t="str">
            <v>2024-06-24</v>
          </cell>
          <cell r="H16">
            <v>20</v>
          </cell>
          <cell r="I16">
            <v>20</v>
          </cell>
          <cell r="J16" t="str">
            <v>6230361203005378518	</v>
          </cell>
          <cell r="K16" t="str">
            <v>9031810010121000130268</v>
          </cell>
          <cell r="L16">
            <v>200000</v>
          </cell>
          <cell r="M16">
            <v>3.95</v>
          </cell>
          <cell r="N16" t="str">
            <v>18806002782	</v>
          </cell>
          <cell r="O16" t="str">
            <v>泰宁县艾童服装店</v>
          </cell>
          <cell r="P16">
            <v>46102</v>
          </cell>
          <cell r="Q16">
            <v>46194</v>
          </cell>
          <cell r="R16">
            <v>92</v>
          </cell>
          <cell r="S16">
            <v>2018.88888888889</v>
          </cell>
          <cell r="T16" t="str">
            <v>15953.61</v>
          </cell>
          <cell r="U16">
            <v>13934.72</v>
          </cell>
          <cell r="V16">
            <v>0</v>
          </cell>
          <cell r="W16">
            <v>2018.89</v>
          </cell>
          <cell r="X16">
            <v>1009.445</v>
          </cell>
          <cell r="Y16">
            <v>1009</v>
          </cell>
          <cell r="Z16">
            <v>605</v>
          </cell>
          <cell r="AA16">
            <v>404</v>
          </cell>
          <cell r="AB16">
            <v>1009.89</v>
          </cell>
        </row>
        <row r="17">
          <cell r="B17" t="str">
            <v>廖敏实</v>
          </cell>
          <cell r="C17" t="str">
            <v>男</v>
          </cell>
          <cell r="D17" t="str">
            <v>350430197402181011</v>
          </cell>
          <cell r="E17" t="str">
            <v>2024-06-27</v>
          </cell>
          <cell r="F17" t="str">
            <v>2027-06-26</v>
          </cell>
          <cell r="G17" t="str">
            <v>2024-06-27</v>
          </cell>
          <cell r="H17">
            <v>20</v>
          </cell>
          <cell r="I17">
            <v>20</v>
          </cell>
          <cell r="J17" t="str">
            <v>6230361203005378666	</v>
          </cell>
          <cell r="K17" t="str">
            <v>9031810010121000136273</v>
          </cell>
          <cell r="L17">
            <v>200000</v>
          </cell>
          <cell r="M17">
            <v>3.95</v>
          </cell>
          <cell r="N17" t="str">
            <v>13559092753	</v>
          </cell>
          <cell r="O17" t="str">
            <v>泰宁县优美服装店</v>
          </cell>
          <cell r="P17">
            <v>46102</v>
          </cell>
          <cell r="Q17">
            <v>46194</v>
          </cell>
          <cell r="R17">
            <v>92</v>
          </cell>
          <cell r="S17">
            <v>2018.88888888889</v>
          </cell>
          <cell r="T17" t="str">
            <v>15887.78</v>
          </cell>
          <cell r="U17">
            <v>13868.89</v>
          </cell>
          <cell r="V17">
            <v>0</v>
          </cell>
          <cell r="W17">
            <v>2018.89</v>
          </cell>
          <cell r="X17">
            <v>1009.445</v>
          </cell>
          <cell r="Y17">
            <v>1009</v>
          </cell>
          <cell r="Z17">
            <v>605</v>
          </cell>
          <cell r="AA17">
            <v>404</v>
          </cell>
          <cell r="AB17">
            <v>1009.89</v>
          </cell>
        </row>
        <row r="18">
          <cell r="B18" t="str">
            <v>吴桂芳</v>
          </cell>
          <cell r="C18" t="str">
            <v>男</v>
          </cell>
          <cell r="D18" t="str">
            <v>350429197508141012</v>
          </cell>
          <cell r="E18" t="str">
            <v>2024-08-09</v>
          </cell>
          <cell r="F18" t="str">
            <v>2027-08-08</v>
          </cell>
          <cell r="G18" t="str">
            <v>2024-08-09</v>
          </cell>
          <cell r="H18">
            <v>15</v>
          </cell>
          <cell r="I18">
            <v>15</v>
          </cell>
          <cell r="J18" t="str">
            <v>6230361203005393004</v>
          </cell>
          <cell r="K18" t="str">
            <v>9031810010121000130896</v>
          </cell>
          <cell r="L18">
            <v>150000</v>
          </cell>
          <cell r="M18">
            <v>3.85</v>
          </cell>
          <cell r="N18" t="str">
            <v>13860525190</v>
          </cell>
          <cell r="O18" t="str">
            <v>泰宁县卓越运输有限公司</v>
          </cell>
          <cell r="P18">
            <v>46102</v>
          </cell>
          <cell r="Q18">
            <v>46194</v>
          </cell>
          <cell r="R18">
            <v>92</v>
          </cell>
          <cell r="S18">
            <v>1475.83333333333</v>
          </cell>
          <cell r="T18" t="str">
            <v>10924.36</v>
          </cell>
          <cell r="U18">
            <v>9448.53</v>
          </cell>
          <cell r="V18">
            <v>0</v>
          </cell>
          <cell r="W18">
            <v>1475.83</v>
          </cell>
          <cell r="X18">
            <v>737.915</v>
          </cell>
          <cell r="Y18">
            <v>737</v>
          </cell>
          <cell r="Z18">
            <v>442</v>
          </cell>
          <cell r="AA18">
            <v>295</v>
          </cell>
          <cell r="AB18">
            <v>738.83</v>
          </cell>
        </row>
        <row r="19">
          <cell r="B19" t="str">
            <v>欧阳颖</v>
          </cell>
          <cell r="C19" t="str">
            <v>女</v>
          </cell>
          <cell r="D19" t="str">
            <v>350429198810020048</v>
          </cell>
          <cell r="E19" t="str">
            <v>2024-12-12</v>
          </cell>
          <cell r="F19" t="str">
            <v>2027-12-11</v>
          </cell>
          <cell r="G19" t="str">
            <v>2027-12-12</v>
          </cell>
          <cell r="H19">
            <v>20</v>
          </cell>
          <cell r="I19">
            <v>20</v>
          </cell>
          <cell r="J19" t="str">
            <v>6230361203007267883 </v>
          </cell>
          <cell r="K19" t="str">
            <v>9031810010121000214070</v>
          </cell>
          <cell r="L19">
            <v>200000</v>
          </cell>
          <cell r="M19">
            <v>3.6</v>
          </cell>
          <cell r="N19" t="str">
            <v>13850895172</v>
          </cell>
          <cell r="O19" t="str">
            <v>泰宁县浩铭私房菜馆</v>
          </cell>
          <cell r="P19">
            <v>46102</v>
          </cell>
          <cell r="Q19">
            <v>46194</v>
          </cell>
          <cell r="R19">
            <v>92</v>
          </cell>
          <cell r="S19">
            <v>1840</v>
          </cell>
          <cell r="T19" t="str">
            <v>11120.00</v>
          </cell>
          <cell r="U19">
            <v>9280</v>
          </cell>
          <cell r="V19">
            <v>0</v>
          </cell>
          <cell r="W19">
            <v>1840</v>
          </cell>
          <cell r="X19">
            <v>920</v>
          </cell>
          <cell r="Y19">
            <v>920</v>
          </cell>
          <cell r="Z19">
            <v>552</v>
          </cell>
          <cell r="AA19">
            <v>368</v>
          </cell>
          <cell r="AB19">
            <v>920</v>
          </cell>
        </row>
        <row r="20">
          <cell r="B20" t="str">
            <v>黄晓林</v>
          </cell>
          <cell r="C20" t="str">
            <v>男</v>
          </cell>
          <cell r="D20" t="str">
            <v>350429198708204510</v>
          </cell>
          <cell r="E20" t="str">
            <v>2024-12-18</v>
          </cell>
          <cell r="F20" t="str">
            <v>2027-12-17</v>
          </cell>
          <cell r="G20" t="str">
            <v>2024-12-18</v>
          </cell>
          <cell r="H20">
            <v>20</v>
          </cell>
          <cell r="I20">
            <v>20</v>
          </cell>
          <cell r="J20" t="str">
            <v>6230361203007275209</v>
          </cell>
          <cell r="K20" t="str">
            <v>9031810010121000230043</v>
          </cell>
          <cell r="L20">
            <v>200000</v>
          </cell>
          <cell r="M20">
            <v>3.6</v>
          </cell>
          <cell r="N20" t="str">
            <v>13559227065</v>
          </cell>
          <cell r="O20" t="str">
            <v>泰宁县源之味小吃店</v>
          </cell>
          <cell r="P20">
            <v>46102</v>
          </cell>
          <cell r="Q20">
            <v>46194</v>
          </cell>
          <cell r="R20">
            <v>92</v>
          </cell>
          <cell r="S20">
            <v>1840</v>
          </cell>
          <cell r="T20" t="str">
            <v>11000.00</v>
          </cell>
          <cell r="U20">
            <v>9160</v>
          </cell>
          <cell r="V20">
            <v>0</v>
          </cell>
          <cell r="W20">
            <v>1840</v>
          </cell>
          <cell r="X20">
            <v>920</v>
          </cell>
          <cell r="Y20">
            <v>920</v>
          </cell>
          <cell r="Z20">
            <v>552</v>
          </cell>
          <cell r="AA20">
            <v>368</v>
          </cell>
          <cell r="AB20">
            <v>920</v>
          </cell>
        </row>
        <row r="21">
          <cell r="B21" t="str">
            <v>李水忠</v>
          </cell>
          <cell r="C21" t="str">
            <v>男</v>
          </cell>
          <cell r="D21" t="str">
            <v>350429199401157013</v>
          </cell>
          <cell r="E21" t="str">
            <v>2025-01-07</v>
          </cell>
          <cell r="F21" t="str">
            <v>2028-01-06</v>
          </cell>
          <cell r="G21" t="str">
            <v>2025-01-07</v>
          </cell>
          <cell r="H21">
            <v>20</v>
          </cell>
          <cell r="I21">
            <v>20</v>
          </cell>
          <cell r="J21" t="str">
            <v>6230361203007275357</v>
          </cell>
          <cell r="K21" t="str">
            <v>9031810010121000246056</v>
          </cell>
          <cell r="L21">
            <v>200000</v>
          </cell>
          <cell r="M21">
            <v>3.6</v>
          </cell>
          <cell r="N21" t="str">
            <v>18605987626</v>
          </cell>
          <cell r="O21" t="str">
            <v>泰宁冠发电子商务有限公司</v>
          </cell>
          <cell r="P21">
            <v>46102</v>
          </cell>
          <cell r="Q21">
            <v>46194</v>
          </cell>
          <cell r="R21">
            <v>92</v>
          </cell>
          <cell r="S21">
            <v>1840</v>
          </cell>
          <cell r="T21" t="str">
            <v>10600.00</v>
          </cell>
          <cell r="U21">
            <v>8760</v>
          </cell>
          <cell r="V21">
            <v>0</v>
          </cell>
          <cell r="W21">
            <v>1840</v>
          </cell>
          <cell r="X21">
            <v>920</v>
          </cell>
          <cell r="Y21">
            <v>920</v>
          </cell>
          <cell r="Z21">
            <v>552</v>
          </cell>
          <cell r="AA21">
            <v>368</v>
          </cell>
          <cell r="AB21">
            <v>920</v>
          </cell>
        </row>
        <row r="22">
          <cell r="B22" t="str">
            <v>荣峰</v>
          </cell>
          <cell r="C22" t="str">
            <v>男</v>
          </cell>
          <cell r="D22" t="str">
            <v>350429198807040056</v>
          </cell>
          <cell r="E22">
            <v>45679</v>
          </cell>
          <cell r="F22">
            <v>46773</v>
          </cell>
          <cell r="G22">
            <v>45679</v>
          </cell>
          <cell r="H22">
            <v>20</v>
          </cell>
          <cell r="I22">
            <v>20</v>
          </cell>
          <cell r="J22" t="str">
            <v>6230361203005381694</v>
          </cell>
          <cell r="K22" t="str">
            <v>9031810010121000264133</v>
          </cell>
          <cell r="L22">
            <v>200000</v>
          </cell>
          <cell r="M22">
            <v>3.6</v>
          </cell>
          <cell r="N22">
            <v>18065875111</v>
          </cell>
          <cell r="O22" t="str">
            <v>泰宁县荣峰货物运输服务队</v>
          </cell>
          <cell r="P22">
            <v>46102</v>
          </cell>
          <cell r="Q22">
            <v>46194</v>
          </cell>
          <cell r="R22">
            <v>92</v>
          </cell>
          <cell r="S22">
            <v>1840</v>
          </cell>
          <cell r="T22" t="str">
            <v>10300.00</v>
          </cell>
          <cell r="U22">
            <v>8460</v>
          </cell>
          <cell r="V22">
            <v>0</v>
          </cell>
          <cell r="W22">
            <v>1840</v>
          </cell>
          <cell r="X22">
            <v>920</v>
          </cell>
          <cell r="Y22">
            <v>920</v>
          </cell>
          <cell r="Z22">
            <v>552</v>
          </cell>
          <cell r="AA22">
            <v>368</v>
          </cell>
          <cell r="AB22">
            <v>920</v>
          </cell>
        </row>
        <row r="23">
          <cell r="B23" t="str">
            <v>黄言财</v>
          </cell>
          <cell r="C23" t="str">
            <v>男</v>
          </cell>
          <cell r="D23" t="str">
            <v>350429198009193517</v>
          </cell>
          <cell r="E23">
            <v>45740</v>
          </cell>
          <cell r="F23">
            <v>46835</v>
          </cell>
          <cell r="G23">
            <v>45743</v>
          </cell>
          <cell r="H23">
            <v>20</v>
          </cell>
          <cell r="I23">
            <v>20</v>
          </cell>
          <cell r="J23" t="str">
            <v>6230361203002421477</v>
          </cell>
          <cell r="K23" t="str">
            <v>9031810010121000287100</v>
          </cell>
          <cell r="L23">
            <v>200000</v>
          </cell>
          <cell r="M23">
            <v>3.6</v>
          </cell>
          <cell r="N23">
            <v>18759869556</v>
          </cell>
          <cell r="O23" t="str">
            <v>泰宁县夏晓晓五金店</v>
          </cell>
          <cell r="P23">
            <v>46102</v>
          </cell>
          <cell r="Q23">
            <v>46194</v>
          </cell>
          <cell r="R23">
            <v>92</v>
          </cell>
          <cell r="S23">
            <v>1840</v>
          </cell>
          <cell r="T23" t="str">
            <v>9020.00</v>
          </cell>
          <cell r="U23">
            <v>7180</v>
          </cell>
          <cell r="V23">
            <v>0</v>
          </cell>
          <cell r="W23">
            <v>1840</v>
          </cell>
          <cell r="X23">
            <v>920</v>
          </cell>
          <cell r="Y23">
            <v>920</v>
          </cell>
          <cell r="Z23">
            <v>552</v>
          </cell>
          <cell r="AA23">
            <v>368</v>
          </cell>
          <cell r="AB23">
            <v>920</v>
          </cell>
        </row>
        <row r="24">
          <cell r="B24" t="str">
            <v>龚红丽</v>
          </cell>
          <cell r="C24" t="str">
            <v>女</v>
          </cell>
          <cell r="D24" t="str">
            <v>350429199206212021</v>
          </cell>
          <cell r="E24" t="str">
            <v>2025-03-28</v>
          </cell>
          <cell r="F24" t="str">
            <v>2028-03-27</v>
          </cell>
          <cell r="G24" t="str">
            <v>2025-03-28</v>
          </cell>
          <cell r="H24">
            <v>10</v>
          </cell>
          <cell r="I24">
            <v>10</v>
          </cell>
          <cell r="J24" t="str">
            <v>6230361203007276371</v>
          </cell>
          <cell r="K24" t="str">
            <v>9031810010121000291151</v>
          </cell>
          <cell r="L24">
            <v>100000</v>
          </cell>
          <cell r="M24">
            <v>3.6</v>
          </cell>
          <cell r="N24" t="str">
            <v>13395983616</v>
          </cell>
          <cell r="O24" t="str">
            <v>泰宁县喜妆美舍化妆工作室（个体工商户）</v>
          </cell>
          <cell r="P24">
            <v>46102</v>
          </cell>
          <cell r="Q24">
            <v>46194</v>
          </cell>
          <cell r="R24">
            <v>92</v>
          </cell>
          <cell r="S24">
            <v>920</v>
          </cell>
          <cell r="T24" t="str">
            <v>4500.00</v>
          </cell>
          <cell r="U24">
            <v>3580</v>
          </cell>
          <cell r="V24">
            <v>0</v>
          </cell>
          <cell r="W24">
            <v>920</v>
          </cell>
          <cell r="X24">
            <v>460</v>
          </cell>
          <cell r="Y24">
            <v>460</v>
          </cell>
          <cell r="Z24">
            <v>276</v>
          </cell>
          <cell r="AA24">
            <v>184</v>
          </cell>
          <cell r="AB24">
            <v>460</v>
          </cell>
        </row>
        <row r="25">
          <cell r="B25" t="str">
            <v>江晓丽</v>
          </cell>
          <cell r="C25" t="str">
            <v>女</v>
          </cell>
          <cell r="D25" t="str">
            <v>350429198405276023</v>
          </cell>
          <cell r="E25">
            <v>45768</v>
          </cell>
          <cell r="F25">
            <v>46863</v>
          </cell>
          <cell r="G25">
            <v>45768</v>
          </cell>
          <cell r="H25">
            <v>20</v>
          </cell>
          <cell r="I25">
            <v>20</v>
          </cell>
          <cell r="J25" t="str">
            <v>6230361203007264583</v>
          </cell>
          <cell r="K25" t="str">
            <v>9031810010121000307080</v>
          </cell>
          <cell r="L25">
            <v>200000</v>
          </cell>
          <cell r="M25">
            <v>3.6</v>
          </cell>
          <cell r="N25">
            <v>13960515299</v>
          </cell>
          <cell r="O25" t="str">
            <v>泰宁县晓丽服装店</v>
          </cell>
          <cell r="P25">
            <v>46102</v>
          </cell>
          <cell r="Q25">
            <v>46194</v>
          </cell>
          <cell r="R25">
            <v>92</v>
          </cell>
          <cell r="S25">
            <v>1840</v>
          </cell>
          <cell r="T25" t="str">
            <v>8520.00</v>
          </cell>
          <cell r="U25">
            <v>6680</v>
          </cell>
          <cell r="V25">
            <v>0</v>
          </cell>
          <cell r="W25">
            <v>1840</v>
          </cell>
          <cell r="X25">
            <v>920</v>
          </cell>
          <cell r="Y25">
            <v>920</v>
          </cell>
          <cell r="Z25">
            <v>552</v>
          </cell>
          <cell r="AA25">
            <v>368</v>
          </cell>
          <cell r="AB25">
            <v>920</v>
          </cell>
        </row>
        <row r="26">
          <cell r="B26" t="str">
            <v>杨天梅</v>
          </cell>
          <cell r="C26" t="str">
            <v>女</v>
          </cell>
          <cell r="D26" t="str">
            <v>350428197808206520</v>
          </cell>
          <cell r="E26">
            <v>45768</v>
          </cell>
          <cell r="F26">
            <v>46863</v>
          </cell>
          <cell r="G26">
            <v>45768</v>
          </cell>
          <cell r="H26">
            <v>20</v>
          </cell>
          <cell r="I26">
            <v>20</v>
          </cell>
          <cell r="J26" t="str">
            <v>6230361203007276611</v>
          </cell>
          <cell r="K26" t="str">
            <v>9031810010121000302131</v>
          </cell>
          <cell r="L26">
            <v>200000</v>
          </cell>
          <cell r="M26">
            <v>3.6</v>
          </cell>
          <cell r="N26">
            <v>18259819919</v>
          </cell>
          <cell r="O26" t="str">
            <v>泰宁县天梅文具店</v>
          </cell>
          <cell r="P26">
            <v>46102</v>
          </cell>
          <cell r="Q26">
            <v>46194</v>
          </cell>
          <cell r="R26">
            <v>92</v>
          </cell>
          <cell r="S26">
            <v>1840</v>
          </cell>
          <cell r="T26" t="str">
            <v>8520.00</v>
          </cell>
          <cell r="U26">
            <v>6680</v>
          </cell>
          <cell r="V26">
            <v>0</v>
          </cell>
          <cell r="W26">
            <v>1840</v>
          </cell>
          <cell r="X26">
            <v>920</v>
          </cell>
          <cell r="Y26">
            <v>920</v>
          </cell>
          <cell r="Z26">
            <v>552</v>
          </cell>
          <cell r="AA26">
            <v>368</v>
          </cell>
          <cell r="AB26">
            <v>920</v>
          </cell>
        </row>
        <row r="27">
          <cell r="B27" t="str">
            <v>肖毓程</v>
          </cell>
          <cell r="C27" t="str">
            <v>男</v>
          </cell>
          <cell r="D27" t="str">
            <v>350429197306281017</v>
          </cell>
          <cell r="E27" t="str">
            <v>2025-04-28</v>
          </cell>
          <cell r="F27" t="str">
            <v>2028-04-27</v>
          </cell>
          <cell r="G27" t="str">
            <v>2025-04-28</v>
          </cell>
          <cell r="H27">
            <v>15</v>
          </cell>
          <cell r="I27">
            <v>15</v>
          </cell>
          <cell r="J27" t="str">
            <v>6230361203005391180</v>
          </cell>
          <cell r="K27" t="str">
            <v>9031810010121000309052</v>
          </cell>
          <cell r="L27">
            <v>150000</v>
          </cell>
          <cell r="M27">
            <v>3.6</v>
          </cell>
          <cell r="N27" t="str">
            <v>13860588761</v>
          </cell>
          <cell r="O27" t="str">
            <v>泰宁县城关毓程收藏品店</v>
          </cell>
          <cell r="P27">
            <v>46102</v>
          </cell>
          <cell r="Q27">
            <v>46194</v>
          </cell>
          <cell r="R27">
            <v>92</v>
          </cell>
          <cell r="S27">
            <v>1380</v>
          </cell>
          <cell r="T27" t="str">
            <v>6285.00</v>
          </cell>
          <cell r="U27">
            <v>4905</v>
          </cell>
          <cell r="V27">
            <v>0</v>
          </cell>
          <cell r="W27">
            <v>1380</v>
          </cell>
          <cell r="X27">
            <v>690</v>
          </cell>
          <cell r="Y27">
            <v>690</v>
          </cell>
          <cell r="Z27">
            <v>414</v>
          </cell>
          <cell r="AA27">
            <v>276</v>
          </cell>
          <cell r="AB27">
            <v>690</v>
          </cell>
        </row>
        <row r="28">
          <cell r="B28" t="str">
            <v>江嗣文</v>
          </cell>
          <cell r="C28" t="str">
            <v>男</v>
          </cell>
          <cell r="D28" t="str">
            <v>350429200107160014</v>
          </cell>
          <cell r="E28">
            <v>45812</v>
          </cell>
          <cell r="F28">
            <v>46907</v>
          </cell>
          <cell r="G28">
            <v>45812</v>
          </cell>
          <cell r="H28">
            <v>20</v>
          </cell>
          <cell r="I28">
            <v>20</v>
          </cell>
          <cell r="J28" t="str">
            <v>6230361203007278021</v>
          </cell>
          <cell r="K28" t="str">
            <v>9031810010121000328128</v>
          </cell>
          <cell r="L28">
            <v>200000</v>
          </cell>
          <cell r="M28">
            <v>3.5</v>
          </cell>
          <cell r="N28">
            <v>17326560010</v>
          </cell>
          <cell r="O28" t="str">
            <v>泰宁县食语坊小吃店</v>
          </cell>
          <cell r="P28">
            <v>46102</v>
          </cell>
          <cell r="Q28">
            <v>46194</v>
          </cell>
          <cell r="R28">
            <v>92</v>
          </cell>
          <cell r="S28">
            <v>1788.88888888889</v>
          </cell>
          <cell r="T28" t="str">
            <v>7427.78</v>
          </cell>
          <cell r="U28">
            <v>5638.89</v>
          </cell>
          <cell r="V28">
            <v>0</v>
          </cell>
          <cell r="W28">
            <v>1788.89</v>
          </cell>
          <cell r="X28">
            <v>894.445</v>
          </cell>
          <cell r="Y28">
            <v>894</v>
          </cell>
          <cell r="Z28">
            <v>536</v>
          </cell>
          <cell r="AA28">
            <v>358</v>
          </cell>
          <cell r="AB28">
            <v>894.89</v>
          </cell>
        </row>
        <row r="29">
          <cell r="B29" t="str">
            <v>陈汉龙</v>
          </cell>
          <cell r="C29" t="str">
            <v>男</v>
          </cell>
          <cell r="D29" t="str">
            <v>350582198812252157</v>
          </cell>
          <cell r="E29" t="str">
            <v>2025-06-05</v>
          </cell>
          <cell r="F29" t="str">
            <v>2028-06-04</v>
          </cell>
          <cell r="G29" t="str">
            <v>2025-06-05</v>
          </cell>
          <cell r="H29">
            <v>20</v>
          </cell>
          <cell r="I29">
            <v>20</v>
          </cell>
          <cell r="J29" t="str">
            <v> 6230361203002416675</v>
          </cell>
          <cell r="K29" t="str">
            <v>9031810010121000326130</v>
          </cell>
          <cell r="L29">
            <v>200000</v>
          </cell>
          <cell r="M29">
            <v>3.5</v>
          </cell>
          <cell r="N29" t="str">
            <v>15280737675</v>
          </cell>
          <cell r="O29" t="str">
            <v>泰宁县汉龙瓷砖店</v>
          </cell>
          <cell r="P29">
            <v>46102</v>
          </cell>
          <cell r="Q29">
            <v>46194</v>
          </cell>
          <cell r="R29">
            <v>92</v>
          </cell>
          <cell r="S29">
            <v>1788.88888888889</v>
          </cell>
          <cell r="T29" t="str">
            <v>7408.33</v>
          </cell>
          <cell r="U29">
            <v>5619.44</v>
          </cell>
          <cell r="V29">
            <v>0</v>
          </cell>
          <cell r="W29">
            <v>1788.89</v>
          </cell>
          <cell r="X29">
            <v>894.445</v>
          </cell>
          <cell r="Y29">
            <v>894</v>
          </cell>
          <cell r="Z29">
            <v>536</v>
          </cell>
          <cell r="AA29">
            <v>358</v>
          </cell>
          <cell r="AB29">
            <v>894.89</v>
          </cell>
        </row>
        <row r="30">
          <cell r="B30" t="str">
            <v>廖丽妍</v>
          </cell>
          <cell r="C30" t="str">
            <v>女</v>
          </cell>
          <cell r="D30" t="str">
            <v>350429198906186528</v>
          </cell>
          <cell r="E30" t="str">
            <v>2025-06-13</v>
          </cell>
          <cell r="F30" t="str">
            <v>2028-06-11</v>
          </cell>
          <cell r="G30" t="str">
            <v>2025-06-13</v>
          </cell>
          <cell r="H30">
            <v>20</v>
          </cell>
          <cell r="I30">
            <v>20</v>
          </cell>
          <cell r="J30" t="str">
            <v> 6230361203007272883</v>
          </cell>
          <cell r="K30" t="str">
            <v>9031810010121000337012</v>
          </cell>
          <cell r="L30">
            <v>200000</v>
          </cell>
          <cell r="M30">
            <v>3.5</v>
          </cell>
          <cell r="N30" t="str">
            <v>18950942609</v>
          </cell>
          <cell r="O30" t="str">
            <v>泰宁县萱铭食品商行（个体工商户）</v>
          </cell>
          <cell r="P30">
            <v>46102</v>
          </cell>
          <cell r="Q30">
            <v>46194</v>
          </cell>
          <cell r="R30">
            <v>92</v>
          </cell>
          <cell r="S30">
            <v>1788.88888888889</v>
          </cell>
          <cell r="T30" t="str">
            <v>7252.78</v>
          </cell>
          <cell r="U30">
            <v>5463.89</v>
          </cell>
          <cell r="V30">
            <v>0</v>
          </cell>
          <cell r="W30">
            <v>1788.89</v>
          </cell>
          <cell r="X30">
            <v>894.445</v>
          </cell>
          <cell r="Y30">
            <v>894</v>
          </cell>
          <cell r="Z30">
            <v>536</v>
          </cell>
          <cell r="AA30">
            <v>358</v>
          </cell>
          <cell r="AB30">
            <v>894.89</v>
          </cell>
        </row>
        <row r="31">
          <cell r="B31" t="str">
            <v>陈继强</v>
          </cell>
          <cell r="C31" t="str">
            <v>男</v>
          </cell>
          <cell r="D31" t="str">
            <v>350429199602180017</v>
          </cell>
          <cell r="E31">
            <v>45861</v>
          </cell>
          <cell r="F31">
            <v>46956</v>
          </cell>
          <cell r="G31">
            <v>45861</v>
          </cell>
          <cell r="H31">
            <v>10</v>
          </cell>
          <cell r="I31">
            <v>10</v>
          </cell>
          <cell r="J31" t="str">
            <v>6230361203007263536</v>
          </cell>
          <cell r="K31" t="str">
            <v>9031810010121000347334</v>
          </cell>
          <cell r="L31">
            <v>100000</v>
          </cell>
          <cell r="M31">
            <v>3.5</v>
          </cell>
          <cell r="N31">
            <v>18759877351</v>
          </cell>
          <cell r="O31" t="str">
            <v>泰宁县如果美发店</v>
          </cell>
          <cell r="P31">
            <v>46102</v>
          </cell>
          <cell r="Q31">
            <v>46194</v>
          </cell>
          <cell r="R31">
            <v>92</v>
          </cell>
          <cell r="S31">
            <v>894.444444444444</v>
          </cell>
          <cell r="T31" t="str">
            <v>3237.51</v>
          </cell>
          <cell r="U31">
            <v>2343.06</v>
          </cell>
          <cell r="V31">
            <v>0.0100000000002183</v>
          </cell>
          <cell r="W31">
            <v>894.44</v>
          </cell>
          <cell r="X31">
            <v>447.22</v>
          </cell>
          <cell r="Y31">
            <v>447</v>
          </cell>
          <cell r="Z31">
            <v>268</v>
          </cell>
          <cell r="AA31">
            <v>179</v>
          </cell>
          <cell r="AB31">
            <v>447.44</v>
          </cell>
        </row>
        <row r="32">
          <cell r="B32" t="str">
            <v>肖仕琴</v>
          </cell>
          <cell r="C32" t="str">
            <v>女</v>
          </cell>
          <cell r="D32" t="str">
            <v>350429197712241029</v>
          </cell>
          <cell r="E32">
            <v>45868</v>
          </cell>
          <cell r="F32">
            <v>46963</v>
          </cell>
          <cell r="G32">
            <v>45868</v>
          </cell>
          <cell r="H32">
            <v>20</v>
          </cell>
          <cell r="I32">
            <v>20</v>
          </cell>
          <cell r="J32" t="str">
            <v>6230361203005381173</v>
          </cell>
          <cell r="K32" t="str">
            <v>9031810010121000353084</v>
          </cell>
          <cell r="L32">
            <v>50000</v>
          </cell>
          <cell r="M32">
            <v>3.5</v>
          </cell>
          <cell r="N32">
            <v>15080594435</v>
          </cell>
          <cell r="O32" t="str">
            <v>泰宁县仕琴工程漆销售店</v>
          </cell>
          <cell r="P32">
            <v>46102</v>
          </cell>
          <cell r="Q32">
            <v>46194</v>
          </cell>
          <cell r="R32">
            <v>92</v>
          </cell>
          <cell r="S32">
            <v>884.71</v>
          </cell>
          <cell r="T32" t="str">
            <v>5434.71</v>
          </cell>
          <cell r="U32">
            <v>4550</v>
          </cell>
          <cell r="V32">
            <v>0</v>
          </cell>
          <cell r="W32">
            <v>884.71</v>
          </cell>
          <cell r="X32">
            <v>442.355</v>
          </cell>
          <cell r="Y32">
            <v>442</v>
          </cell>
          <cell r="Z32">
            <v>265</v>
          </cell>
          <cell r="AA32">
            <v>177</v>
          </cell>
          <cell r="AB32">
            <v>442.71</v>
          </cell>
        </row>
        <row r="33">
          <cell r="B33" t="str">
            <v>江文卿</v>
          </cell>
          <cell r="C33" t="str">
            <v>男</v>
          </cell>
          <cell r="D33" t="str">
            <v>350429199505106018</v>
          </cell>
          <cell r="E33" t="str">
            <v>2025-08-01</v>
          </cell>
          <cell r="F33" t="str">
            <v>2028-07-30</v>
          </cell>
          <cell r="G33" t="str">
            <v>2025-08-01</v>
          </cell>
          <cell r="H33">
            <v>30</v>
          </cell>
          <cell r="I33">
            <v>20</v>
          </cell>
          <cell r="J33" t="str">
            <v>6230361203007264062</v>
          </cell>
          <cell r="K33" t="str">
            <v>9031810010121000359024</v>
          </cell>
          <cell r="L33">
            <v>300000</v>
          </cell>
          <cell r="M33">
            <v>3.5</v>
          </cell>
          <cell r="N33" t="str">
            <v>19890451939</v>
          </cell>
          <cell r="O33" t="str">
            <v>泰宁县开善乡江文卿食品店</v>
          </cell>
          <cell r="P33">
            <v>46102</v>
          </cell>
          <cell r="Q33">
            <v>46194</v>
          </cell>
          <cell r="R33">
            <v>92</v>
          </cell>
          <cell r="S33">
            <v>1788.88888888889</v>
          </cell>
          <cell r="T33" t="str">
            <v>9450.02</v>
          </cell>
          <cell r="U33">
            <v>6766.68</v>
          </cell>
          <cell r="V33">
            <v>894.45</v>
          </cell>
          <cell r="W33">
            <v>1788.89</v>
          </cell>
          <cell r="X33">
            <v>894.445</v>
          </cell>
          <cell r="Y33">
            <v>894</v>
          </cell>
          <cell r="Z33">
            <v>536</v>
          </cell>
          <cell r="AA33">
            <v>358</v>
          </cell>
          <cell r="AB33">
            <v>894.89</v>
          </cell>
        </row>
        <row r="34">
          <cell r="B34" t="str">
            <v>杨长军</v>
          </cell>
          <cell r="C34" t="str">
            <v>男</v>
          </cell>
          <cell r="D34" t="str">
            <v>350582196811116018</v>
          </cell>
          <cell r="E34" t="str">
            <v>2025-08-19</v>
          </cell>
          <cell r="F34" t="str">
            <v>2028-08-18</v>
          </cell>
          <cell r="G34" t="str">
            <v>2025-08-19</v>
          </cell>
          <cell r="H34">
            <v>20</v>
          </cell>
          <cell r="I34">
            <v>20</v>
          </cell>
          <cell r="J34" t="str">
            <v> 6230361203000344648</v>
          </cell>
          <cell r="K34" t="str">
            <v>9031810010121000369080</v>
          </cell>
          <cell r="L34">
            <v>200000</v>
          </cell>
          <cell r="M34">
            <v>3.5</v>
          </cell>
          <cell r="N34" t="str">
            <v>13859191462</v>
          </cell>
          <cell r="O34" t="str">
            <v>泰宁县鑫诚不锈钢加工店</v>
          </cell>
          <cell r="P34">
            <v>46102</v>
          </cell>
          <cell r="Q34">
            <v>46194</v>
          </cell>
          <cell r="R34">
            <v>92</v>
          </cell>
          <cell r="S34">
            <v>1788.88888888889</v>
          </cell>
          <cell r="T34" t="str">
            <v>5950.00</v>
          </cell>
          <cell r="U34">
            <v>4161.11</v>
          </cell>
          <cell r="V34">
            <v>0</v>
          </cell>
          <cell r="W34">
            <v>1788.89</v>
          </cell>
          <cell r="X34">
            <v>894.445</v>
          </cell>
          <cell r="Y34">
            <v>894</v>
          </cell>
          <cell r="Z34">
            <v>536</v>
          </cell>
          <cell r="AA34">
            <v>358</v>
          </cell>
          <cell r="AB34">
            <v>894.89</v>
          </cell>
        </row>
        <row r="35">
          <cell r="B35" t="str">
            <v>余志强</v>
          </cell>
          <cell r="C35" t="str">
            <v>男</v>
          </cell>
          <cell r="D35" t="str">
            <v>350429197510210013</v>
          </cell>
          <cell r="E35" t="str">
            <v>2025-09-03</v>
          </cell>
          <cell r="F35" t="str">
            <v>2028-09-02</v>
          </cell>
          <cell r="G35" t="str">
            <v>2025-09-03</v>
          </cell>
          <cell r="H35">
            <v>10</v>
          </cell>
          <cell r="I35">
            <v>10</v>
          </cell>
          <cell r="J35" t="str">
            <v> 6230361203002425270</v>
          </cell>
          <cell r="K35" t="str">
            <v>9031810010121000367225</v>
          </cell>
          <cell r="L35">
            <v>100000</v>
          </cell>
          <cell r="M35">
            <v>3.5</v>
          </cell>
          <cell r="N35" t="str">
            <v>13859141082</v>
          </cell>
          <cell r="O35" t="str">
            <v>泰宁县城关余志强猪肉摊</v>
          </cell>
          <cell r="P35">
            <v>46102</v>
          </cell>
          <cell r="Q35">
            <v>46194</v>
          </cell>
          <cell r="R35">
            <v>92</v>
          </cell>
          <cell r="S35">
            <v>894.444444444444</v>
          </cell>
          <cell r="T35" t="str">
            <v>2829.18</v>
          </cell>
          <cell r="U35">
            <v>1934.73</v>
          </cell>
          <cell r="V35">
            <v>0.00999999999976353</v>
          </cell>
          <cell r="W35">
            <v>894.44</v>
          </cell>
          <cell r="X35">
            <v>447.22</v>
          </cell>
          <cell r="Y35">
            <v>447</v>
          </cell>
          <cell r="Z35">
            <v>268</v>
          </cell>
          <cell r="AA35">
            <v>179</v>
          </cell>
          <cell r="AB35">
            <v>447.44</v>
          </cell>
        </row>
        <row r="36">
          <cell r="B36" t="str">
            <v>肖继斌</v>
          </cell>
          <cell r="C36" t="str">
            <v>男</v>
          </cell>
          <cell r="D36" t="str">
            <v>350429197811153518</v>
          </cell>
          <cell r="E36">
            <v>45905</v>
          </cell>
          <cell r="F36">
            <v>47000</v>
          </cell>
          <cell r="G36">
            <v>45905</v>
          </cell>
          <cell r="H36">
            <v>20</v>
          </cell>
          <cell r="I36">
            <v>20</v>
          </cell>
          <cell r="J36" t="str">
            <v>6230361203001785633</v>
          </cell>
          <cell r="K36" t="str">
            <v>9031810010121000367233</v>
          </cell>
          <cell r="L36">
            <v>200000</v>
          </cell>
          <cell r="M36">
            <v>3.5</v>
          </cell>
          <cell r="N36" t="str">
            <v>13860525292</v>
          </cell>
          <cell r="O36" t="str">
            <v>泰宁县宇阳货物运输服务部（个体工商户）</v>
          </cell>
          <cell r="P36">
            <v>46102</v>
          </cell>
          <cell r="Q36">
            <v>46194</v>
          </cell>
          <cell r="R36">
            <v>92</v>
          </cell>
          <cell r="S36">
            <v>1788.88888888889</v>
          </cell>
          <cell r="T36" t="str">
            <v>5619.44</v>
          </cell>
          <cell r="U36">
            <v>3830.55</v>
          </cell>
          <cell r="V36">
            <v>0</v>
          </cell>
          <cell r="W36">
            <v>1788.89</v>
          </cell>
          <cell r="X36">
            <v>894.445</v>
          </cell>
          <cell r="Y36">
            <v>894</v>
          </cell>
          <cell r="Z36">
            <v>536</v>
          </cell>
          <cell r="AA36">
            <v>358</v>
          </cell>
          <cell r="AB36">
            <v>894.89</v>
          </cell>
        </row>
        <row r="37">
          <cell r="B37" t="str">
            <v>王小兵</v>
          </cell>
          <cell r="C37" t="str">
            <v>男</v>
          </cell>
          <cell r="D37" t="str">
            <v>350429198711023016</v>
          </cell>
          <cell r="E37">
            <v>45917</v>
          </cell>
          <cell r="F37">
            <v>47012</v>
          </cell>
          <cell r="G37">
            <v>45917</v>
          </cell>
          <cell r="H37">
            <v>10</v>
          </cell>
          <cell r="I37">
            <v>10</v>
          </cell>
          <cell r="J37" t="str">
            <v>6230361203001293695</v>
          </cell>
          <cell r="K37" t="str">
            <v>9031810010121000387090</v>
          </cell>
          <cell r="L37">
            <v>100000</v>
          </cell>
          <cell r="M37">
            <v>3.5</v>
          </cell>
          <cell r="N37" t="str">
            <v>15059030577</v>
          </cell>
          <cell r="O37" t="str">
            <v>泰宁县城关艺魂广告店</v>
          </cell>
          <cell r="P37">
            <v>46102</v>
          </cell>
          <cell r="Q37">
            <v>46194</v>
          </cell>
          <cell r="R37">
            <v>92</v>
          </cell>
          <cell r="S37">
            <v>894.444444444444</v>
          </cell>
          <cell r="T37" t="str">
            <v>2693.07</v>
          </cell>
          <cell r="U37">
            <v>1798.62</v>
          </cell>
          <cell r="V37">
            <v>0.0100000000002183</v>
          </cell>
          <cell r="W37">
            <v>894.44</v>
          </cell>
          <cell r="X37">
            <v>447.22</v>
          </cell>
          <cell r="Y37">
            <v>447</v>
          </cell>
          <cell r="Z37">
            <v>268</v>
          </cell>
          <cell r="AA37">
            <v>179</v>
          </cell>
          <cell r="AB37">
            <v>447.44</v>
          </cell>
        </row>
        <row r="38">
          <cell r="B38" t="str">
            <v>吴太辉</v>
          </cell>
          <cell r="C38" t="str">
            <v>男</v>
          </cell>
          <cell r="D38" t="str">
            <v>350429198702200017</v>
          </cell>
          <cell r="E38">
            <v>45918</v>
          </cell>
          <cell r="F38">
            <v>47013</v>
          </cell>
          <cell r="G38">
            <v>45918</v>
          </cell>
          <cell r="H38">
            <v>20</v>
          </cell>
          <cell r="I38">
            <v>20</v>
          </cell>
          <cell r="J38" t="str">
            <v>6230361203007260862</v>
          </cell>
          <cell r="K38" t="str">
            <v>9031810010121000383065</v>
          </cell>
          <cell r="L38">
            <v>200000</v>
          </cell>
          <cell r="M38">
            <v>3.5</v>
          </cell>
          <cell r="N38" t="str">
            <v>13859191992</v>
          </cell>
          <cell r="O38" t="str">
            <v>泰宁县吴氏茗茶茶叶店</v>
          </cell>
          <cell r="P38">
            <v>46102</v>
          </cell>
          <cell r="Q38">
            <v>46194</v>
          </cell>
          <cell r="R38">
            <v>92</v>
          </cell>
          <cell r="S38">
            <v>1788.88888888889</v>
          </cell>
          <cell r="T38" t="str">
            <v>5366.66</v>
          </cell>
          <cell r="U38">
            <v>3577.77</v>
          </cell>
          <cell r="V38">
            <v>0</v>
          </cell>
          <cell r="W38">
            <v>1788.89</v>
          </cell>
          <cell r="X38">
            <v>894.445</v>
          </cell>
          <cell r="Y38">
            <v>894</v>
          </cell>
          <cell r="Z38">
            <v>536</v>
          </cell>
          <cell r="AA38">
            <v>358</v>
          </cell>
          <cell r="AB38">
            <v>894.89</v>
          </cell>
        </row>
        <row r="39">
          <cell r="B39" t="str">
            <v>黄菊花</v>
          </cell>
          <cell r="C39" t="str">
            <v>女</v>
          </cell>
          <cell r="D39" t="str">
            <v>350429198403160043</v>
          </cell>
          <cell r="E39">
            <v>45995</v>
          </cell>
          <cell r="F39">
            <v>47090</v>
          </cell>
          <cell r="G39">
            <v>45995</v>
          </cell>
          <cell r="H39">
            <v>10</v>
          </cell>
          <cell r="I39">
            <v>10</v>
          </cell>
          <cell r="J39" t="str">
            <v>6230361203007280282</v>
          </cell>
          <cell r="K39" t="str">
            <v>9031810010121000404101</v>
          </cell>
          <cell r="L39">
            <v>100000</v>
          </cell>
          <cell r="M39">
            <v>3.5</v>
          </cell>
          <cell r="N39">
            <v>13799178881</v>
          </cell>
          <cell r="O39" t="str">
            <v>福建三明市星启点文化发展有限公司</v>
          </cell>
          <cell r="P39">
            <v>46102</v>
          </cell>
          <cell r="Q39">
            <v>46194</v>
          </cell>
          <cell r="R39">
            <v>92</v>
          </cell>
          <cell r="S39">
            <v>894.444444444444</v>
          </cell>
          <cell r="T39" t="str">
            <v>1934.73</v>
          </cell>
          <cell r="U39">
            <v>1040.28</v>
          </cell>
          <cell r="V39">
            <v>0.00999999999999091</v>
          </cell>
          <cell r="W39">
            <v>894.44</v>
          </cell>
          <cell r="X39">
            <v>447.22</v>
          </cell>
          <cell r="Y39">
            <v>447</v>
          </cell>
          <cell r="Z39">
            <v>268</v>
          </cell>
          <cell r="AA39">
            <v>179</v>
          </cell>
          <cell r="AB39">
            <v>447.44</v>
          </cell>
        </row>
        <row r="40">
          <cell r="B40" t="str">
            <v>陈佳昱</v>
          </cell>
          <cell r="C40" t="str">
            <v>女</v>
          </cell>
          <cell r="D40" t="str">
            <v>511322198901117823</v>
          </cell>
          <cell r="E40">
            <v>46014</v>
          </cell>
          <cell r="F40">
            <v>47109</v>
          </cell>
          <cell r="G40">
            <v>46014</v>
          </cell>
          <cell r="H40">
            <v>10</v>
          </cell>
          <cell r="I40">
            <v>10</v>
          </cell>
          <cell r="J40" t="str">
            <v>6230361203008563074</v>
          </cell>
          <cell r="K40" t="str">
            <v>9031810010121000419059</v>
          </cell>
          <cell r="L40">
            <v>100000</v>
          </cell>
          <cell r="M40">
            <v>3.5</v>
          </cell>
          <cell r="N40">
            <v>18659879333</v>
          </cell>
          <cell r="O40" t="str">
            <v>福建泰宁顺缘文化创意有限公司</v>
          </cell>
          <cell r="P40">
            <v>46102</v>
          </cell>
          <cell r="Q40">
            <v>46194</v>
          </cell>
          <cell r="R40">
            <v>92</v>
          </cell>
          <cell r="S40">
            <v>894.444444444444</v>
          </cell>
          <cell r="T40" t="str">
            <v>1750.00</v>
          </cell>
          <cell r="U40">
            <v>855.55</v>
          </cell>
          <cell r="V40">
            <v>0.00999999999999091</v>
          </cell>
          <cell r="W40">
            <v>894.44</v>
          </cell>
          <cell r="X40">
            <v>447.22</v>
          </cell>
          <cell r="Y40">
            <v>447</v>
          </cell>
          <cell r="Z40">
            <v>268</v>
          </cell>
          <cell r="AA40">
            <v>179</v>
          </cell>
          <cell r="AB40">
            <v>447.44</v>
          </cell>
        </row>
        <row r="41">
          <cell r="B41" t="str">
            <v>周春良</v>
          </cell>
          <cell r="C41" t="str">
            <v>男</v>
          </cell>
          <cell r="D41" t="str">
            <v>350429197203260010</v>
          </cell>
          <cell r="E41" t="str">
            <v>2025-12-24</v>
          </cell>
          <cell r="F41" t="str">
            <v>2028-12-23</v>
          </cell>
          <cell r="G41" t="str">
            <v>2025-12-25</v>
          </cell>
          <cell r="H41">
            <v>20</v>
          </cell>
          <cell r="I41">
            <v>20</v>
          </cell>
          <cell r="J41" t="str">
            <v>6230361203005379706</v>
          </cell>
          <cell r="K41" t="str">
            <v>9031810010121000418093</v>
          </cell>
          <cell r="L41">
            <v>200000</v>
          </cell>
          <cell r="M41" t="str">
            <v>3.50</v>
          </cell>
          <cell r="N41" t="str">
            <v>13599368373</v>
          </cell>
          <cell r="O41" t="str">
            <v>泰宁县尚书第土特产商行</v>
          </cell>
          <cell r="P41">
            <v>46102</v>
          </cell>
          <cell r="Q41">
            <v>46194</v>
          </cell>
          <cell r="R41">
            <v>92</v>
          </cell>
          <cell r="S41">
            <v>1788.88888888889</v>
          </cell>
          <cell r="T41" t="str">
            <v>3461.11</v>
          </cell>
          <cell r="U41">
            <v>1672.22</v>
          </cell>
          <cell r="V41">
            <v>0</v>
          </cell>
          <cell r="W41">
            <v>1788.89</v>
          </cell>
          <cell r="X41">
            <v>894.445</v>
          </cell>
          <cell r="Y41">
            <v>894</v>
          </cell>
          <cell r="Z41">
            <v>536</v>
          </cell>
          <cell r="AA41">
            <v>358</v>
          </cell>
          <cell r="AB41">
            <v>894.89</v>
          </cell>
        </row>
        <row r="42">
          <cell r="B42" t="str">
            <v>李业兴</v>
          </cell>
          <cell r="C42" t="str">
            <v>男</v>
          </cell>
          <cell r="D42" t="str">
            <v>350429199806210011</v>
          </cell>
          <cell r="E42" t="str">
            <v>2026-4-7</v>
          </cell>
          <cell r="F42" t="str">
            <v>2029-4-6</v>
          </cell>
          <cell r="G42" t="str">
            <v>2026-4-7</v>
          </cell>
          <cell r="H42" t="str">
            <v>20</v>
          </cell>
          <cell r="I42">
            <v>20</v>
          </cell>
          <cell r="J42" t="str">
            <v>6230361203008564726</v>
          </cell>
          <cell r="K42" t="str">
            <v>9031810010121000454023</v>
          </cell>
          <cell r="L42">
            <v>200000</v>
          </cell>
          <cell r="M42" t="str">
            <v>3.50</v>
          </cell>
          <cell r="N42" t="str">
            <v>18065980386</v>
          </cell>
          <cell r="O42" t="str">
            <v>泰宁县业兴百货商行</v>
          </cell>
          <cell r="P42" t="str">
            <v>2026-4-7</v>
          </cell>
          <cell r="Q42">
            <v>46194</v>
          </cell>
          <cell r="R42">
            <v>75</v>
          </cell>
          <cell r="S42">
            <v>1458.33333333333</v>
          </cell>
          <cell r="T42" t="str">
            <v>1458.33</v>
          </cell>
          <cell r="U42" t="str">
            <v>0</v>
          </cell>
          <cell r="V42">
            <v>0</v>
          </cell>
          <cell r="W42">
            <v>1458.33</v>
          </cell>
          <cell r="X42">
            <v>729.165</v>
          </cell>
          <cell r="Y42">
            <v>729</v>
          </cell>
          <cell r="Z42">
            <v>437</v>
          </cell>
          <cell r="AA42">
            <v>292</v>
          </cell>
          <cell r="AB42">
            <v>729.33</v>
          </cell>
        </row>
        <row r="43">
          <cell r="B43" t="str">
            <v>肖远钱</v>
          </cell>
          <cell r="C43" t="str">
            <v>男</v>
          </cell>
          <cell r="D43" t="str">
            <v>350429197610034010</v>
          </cell>
          <cell r="E43" t="str">
            <v>2026-04-10</v>
          </cell>
          <cell r="F43" t="str">
            <v>2029-04-09</v>
          </cell>
          <cell r="G43" t="str">
            <v>2026-04-10</v>
          </cell>
          <cell r="H43" t="str">
            <v>20</v>
          </cell>
          <cell r="I43">
            <v>20</v>
          </cell>
          <cell r="J43" t="str">
            <v>6230361203004340782</v>
          </cell>
          <cell r="K43" t="str">
            <v>9031810010121000460053</v>
          </cell>
          <cell r="L43">
            <v>200000</v>
          </cell>
          <cell r="M43" t="str">
            <v>3.50</v>
          </cell>
          <cell r="N43" t="str">
            <v>18065889299</v>
          </cell>
          <cell r="O43" t="str">
            <v>泰宁县恒鑫农林发展有限公司</v>
          </cell>
          <cell r="P43" t="str">
            <v>2026-04-10</v>
          </cell>
          <cell r="Q43">
            <v>46194</v>
          </cell>
          <cell r="R43">
            <v>72</v>
          </cell>
          <cell r="S43">
            <v>1400</v>
          </cell>
          <cell r="T43" t="str">
            <v>1400.00</v>
          </cell>
          <cell r="U43" t="str">
            <v>0</v>
          </cell>
          <cell r="V43">
            <v>0</v>
          </cell>
          <cell r="W43">
            <v>1400</v>
          </cell>
          <cell r="X43">
            <v>700</v>
          </cell>
          <cell r="Y43">
            <v>700</v>
          </cell>
          <cell r="Z43">
            <v>420</v>
          </cell>
          <cell r="AA43">
            <v>280</v>
          </cell>
          <cell r="AB43">
            <v>700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xSplit="6" topLeftCell="G1" activePane="topRight" state="frozen"/>
      <selection/>
      <selection pane="topRight" activeCell="B15" sqref="B15"/>
    </sheetView>
  </sheetViews>
  <sheetFormatPr defaultColWidth="9" defaultRowHeight="14.25"/>
  <cols>
    <col min="1" max="1" width="40.4416666666667" style="126" customWidth="1"/>
    <col min="2" max="2" width="9" style="126"/>
    <col min="3" max="3" width="10.375" style="127"/>
    <col min="4" max="4" width="12.6666666666667" style="126" customWidth="1"/>
    <col min="5" max="5" width="11.6666666666667" style="126" customWidth="1"/>
    <col min="6" max="16384" width="9" style="126"/>
  </cols>
  <sheetData>
    <row r="1" spans="1:10">
      <c r="A1" s="128" t="s">
        <v>0</v>
      </c>
    </row>
    <row r="2" ht="59" customHeight="1" spans="1:10">
      <c r="A2" s="129" t="s">
        <v>1</v>
      </c>
      <c r="B2" s="130"/>
      <c r="C2" s="131"/>
      <c r="D2" s="130"/>
      <c r="E2" s="130"/>
      <c r="F2" s="130"/>
    </row>
    <row r="3" ht="18" customHeight="1" spans="1:10">
      <c r="A3" s="132" t="s">
        <v>2</v>
      </c>
      <c r="B3" s="133">
        <v>46204</v>
      </c>
      <c r="C3" s="134"/>
      <c r="D3" s="132"/>
      <c r="E3" s="132" t="s">
        <v>3</v>
      </c>
      <c r="F3" s="132"/>
    </row>
    <row r="4" ht="29.4" customHeight="1" spans="1:10">
      <c r="A4" s="135" t="s">
        <v>4</v>
      </c>
      <c r="B4" s="135" t="s">
        <v>5</v>
      </c>
      <c r="C4" s="136" t="s">
        <v>6</v>
      </c>
      <c r="D4" s="135" t="s">
        <v>7</v>
      </c>
      <c r="E4" s="135"/>
      <c r="F4" s="135"/>
    </row>
    <row r="5" s="125" customFormat="1" ht="42.6" customHeight="1" spans="1:10">
      <c r="A5" s="137"/>
      <c r="B5" s="137"/>
      <c r="C5" s="138"/>
      <c r="D5" s="137" t="s">
        <v>8</v>
      </c>
      <c r="E5" s="139" t="s">
        <v>9</v>
      </c>
      <c r="F5" s="139" t="s">
        <v>10</v>
      </c>
    </row>
    <row r="6" ht="29" customHeight="1" spans="1:10">
      <c r="A6" s="140" t="s">
        <v>11</v>
      </c>
      <c r="B6" s="141">
        <v>1</v>
      </c>
      <c r="C6" s="142" t="s">
        <v>12</v>
      </c>
      <c r="D6" s="142" t="s">
        <v>12</v>
      </c>
      <c r="E6" s="142" t="s">
        <v>12</v>
      </c>
      <c r="F6" s="142" t="s">
        <v>12</v>
      </c>
      <c r="J6" s="132"/>
    </row>
    <row r="7" ht="29" customHeight="1" spans="1:10">
      <c r="A7" s="143" t="s">
        <v>13</v>
      </c>
      <c r="B7" s="141">
        <v>2</v>
      </c>
      <c r="C7" s="144">
        <v>100</v>
      </c>
      <c r="D7" s="144">
        <v>0</v>
      </c>
      <c r="E7" s="144">
        <v>0</v>
      </c>
      <c r="F7" s="144">
        <v>0</v>
      </c>
    </row>
    <row r="8" ht="29" customHeight="1" spans="1:10">
      <c r="A8" s="143" t="s">
        <v>14</v>
      </c>
      <c r="B8" s="141">
        <v>3</v>
      </c>
      <c r="C8" s="144">
        <v>5</v>
      </c>
      <c r="D8" s="144">
        <v>1</v>
      </c>
      <c r="E8" s="144">
        <v>0</v>
      </c>
      <c r="F8" s="144">
        <v>0</v>
      </c>
    </row>
    <row r="9" ht="29" customHeight="1" spans="1:10">
      <c r="A9" s="143" t="s">
        <v>15</v>
      </c>
      <c r="B9" s="141">
        <v>4</v>
      </c>
      <c r="C9" s="144">
        <v>6</v>
      </c>
      <c r="D9" s="144">
        <v>2</v>
      </c>
      <c r="E9" s="144">
        <v>0</v>
      </c>
      <c r="F9" s="144">
        <v>0</v>
      </c>
    </row>
    <row r="10" ht="29" customHeight="1" spans="1:10">
      <c r="A10" s="143" t="s">
        <v>16</v>
      </c>
      <c r="B10" s="141">
        <v>5</v>
      </c>
      <c r="C10" s="144">
        <v>1125</v>
      </c>
      <c r="D10" s="144">
        <v>385</v>
      </c>
      <c r="E10" s="144">
        <v>0</v>
      </c>
      <c r="F10" s="144">
        <v>0</v>
      </c>
      <c r="H10" s="132"/>
    </row>
    <row r="11" ht="29" customHeight="1" spans="1:10">
      <c r="A11" s="140" t="s">
        <v>17</v>
      </c>
      <c r="B11" s="141">
        <v>6</v>
      </c>
      <c r="C11" s="142" t="s">
        <v>12</v>
      </c>
      <c r="D11" s="142" t="s">
        <v>12</v>
      </c>
      <c r="E11" s="142" t="s">
        <v>12</v>
      </c>
      <c r="F11" s="142" t="s">
        <v>12</v>
      </c>
    </row>
    <row r="12" ht="29" customHeight="1" spans="1:10">
      <c r="A12" s="143" t="s">
        <v>18</v>
      </c>
      <c r="B12" s="141">
        <v>7</v>
      </c>
      <c r="C12" s="144">
        <v>120</v>
      </c>
      <c r="D12" s="144">
        <v>40</v>
      </c>
      <c r="E12" s="144">
        <v>0</v>
      </c>
      <c r="F12" s="144">
        <v>0</v>
      </c>
    </row>
    <row r="13" ht="29" customHeight="1" spans="1:10">
      <c r="A13" s="143" t="s">
        <v>19</v>
      </c>
      <c r="B13" s="141">
        <v>8</v>
      </c>
      <c r="C13" s="144">
        <v>0</v>
      </c>
      <c r="D13" s="144">
        <v>0</v>
      </c>
      <c r="E13" s="144">
        <v>0</v>
      </c>
      <c r="F13" s="144">
        <v>0</v>
      </c>
    </row>
    <row r="14" spans="1:10">
      <c r="A14" s="132"/>
      <c r="B14" s="132"/>
      <c r="C14" s="145"/>
      <c r="D14" s="132"/>
      <c r="E14" s="132"/>
      <c r="F14" s="132"/>
    </row>
    <row r="15" spans="1:10">
      <c r="A15" s="132" t="s">
        <v>20</v>
      </c>
      <c r="B15" s="132" t="s">
        <v>21</v>
      </c>
      <c r="C15" s="145"/>
      <c r="D15" s="132"/>
      <c r="E15" s="146" t="s">
        <v>22</v>
      </c>
      <c r="F15" s="146"/>
    </row>
    <row r="16" spans="1:10">
      <c r="A16" s="132"/>
      <c r="B16" s="132"/>
      <c r="C16" s="145"/>
      <c r="D16" s="132"/>
      <c r="E16" s="132"/>
      <c r="F16" s="132"/>
    </row>
    <row r="17" spans="1:6">
      <c r="A17" s="147" t="s">
        <v>23</v>
      </c>
      <c r="B17" s="147"/>
      <c r="C17" s="148"/>
      <c r="D17" s="147"/>
      <c r="E17" s="147"/>
      <c r="F17" s="147"/>
    </row>
  </sheetData>
  <sheetProtection sheet="1" selectLockedCells="1" objects="1"/>
  <protectedRanges>
    <protectedRange sqref="C12:F13" name="区域3"/>
    <protectedRange sqref="C7:F10" name="区域"/>
    <protectedRange sqref="A2:F3 A15:F15" name="区域4"/>
    <protectedRange sqref="C9:D9" name="区域_1"/>
    <protectedRange sqref="C12:D12" name="区域3_1"/>
    <protectedRange sqref="C7:D10" name="区域_2"/>
    <protectedRange sqref="C9:D9" name="区域_1_1"/>
    <protectedRange sqref="C12:D13" name="区域3_2"/>
    <protectedRange sqref="C12:D12" name="区域3_1_1"/>
  </protectedRanges>
  <mergeCells count="8">
    <mergeCell ref="A2:F2"/>
    <mergeCell ref="B3:C3"/>
    <mergeCell ref="D4:F4"/>
    <mergeCell ref="E15:F15"/>
    <mergeCell ref="A17:F17"/>
    <mergeCell ref="A4:A5"/>
    <mergeCell ref="B4:B5"/>
    <mergeCell ref="C4:C5"/>
  </mergeCells>
  <pageMargins left="0.700694444444445" right="0.66875" top="0.751388888888889" bottom="0.751388888888889" header="0.298611111111111" footer="0.298611111111111"/>
  <pageSetup paperSize="9" scale="96" fitToHeight="0" orientation="portrait" blackAndWhite="1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workbookViewId="0">
      <pane xSplit="3" ySplit="5" topLeftCell="D30" activePane="bottomRight" state="frozen"/>
      <selection/>
      <selection pane="topRight"/>
      <selection pane="bottomLeft"/>
      <selection pane="bottomRight" activeCell="A34" sqref="A34:C34"/>
    </sheetView>
  </sheetViews>
  <sheetFormatPr defaultColWidth="9" defaultRowHeight="14.25" outlineLevelCol="2"/>
  <cols>
    <col min="1" max="1" width="50.3333333333333" style="106" customWidth="1"/>
    <col min="2" max="2" width="6.88333333333333" style="1" customWidth="1"/>
    <col min="3" max="3" width="19.5583333333333" style="1" customWidth="1"/>
    <col min="4" max="16384" width="9" style="106"/>
  </cols>
  <sheetData>
    <row r="1" spans="1:3">
      <c r="A1" s="107" t="s">
        <v>24</v>
      </c>
      <c r="B1" s="107"/>
      <c r="C1" s="107"/>
    </row>
    <row r="2" ht="19.5" spans="1:3">
      <c r="A2" s="108" t="s">
        <v>25</v>
      </c>
      <c r="B2" s="108"/>
      <c r="C2" s="108"/>
    </row>
    <row r="3" ht="18" spans="1:3">
      <c r="A3" s="109" t="s">
        <v>26</v>
      </c>
      <c r="B3" s="109"/>
      <c r="C3" s="109"/>
    </row>
    <row r="4" ht="15" spans="1:3">
      <c r="A4" s="110">
        <v>0</v>
      </c>
      <c r="B4" s="110"/>
      <c r="C4" s="110"/>
    </row>
    <row r="5" ht="27" customHeight="1" spans="1:3">
      <c r="A5" s="111" t="s">
        <v>4</v>
      </c>
      <c r="B5" s="112" t="s">
        <v>5</v>
      </c>
      <c r="C5" s="113" t="s">
        <v>27</v>
      </c>
    </row>
    <row r="6" ht="21" customHeight="1" spans="1:3">
      <c r="A6" s="114" t="s">
        <v>28</v>
      </c>
      <c r="B6" s="115">
        <v>1</v>
      </c>
      <c r="C6" s="116" t="s">
        <v>12</v>
      </c>
    </row>
    <row r="7" ht="21" customHeight="1" spans="1:3">
      <c r="A7" s="117" t="s">
        <v>29</v>
      </c>
      <c r="B7" s="115">
        <v>2</v>
      </c>
      <c r="C7" s="118">
        <v>5</v>
      </c>
    </row>
    <row r="8" ht="21" customHeight="1" spans="1:3">
      <c r="A8" s="117" t="s">
        <v>8</v>
      </c>
      <c r="B8" s="115">
        <v>3</v>
      </c>
      <c r="C8" s="118">
        <v>1</v>
      </c>
    </row>
    <row r="9" ht="21" customHeight="1" spans="1:3">
      <c r="A9" s="119" t="s">
        <v>30</v>
      </c>
      <c r="B9" s="115">
        <v>4</v>
      </c>
      <c r="C9" s="118">
        <v>0</v>
      </c>
    </row>
    <row r="10" ht="21" customHeight="1" spans="1:3">
      <c r="A10" s="119" t="s">
        <v>31</v>
      </c>
      <c r="B10" s="115">
        <v>5</v>
      </c>
      <c r="C10" s="118">
        <v>0</v>
      </c>
    </row>
    <row r="11" ht="21" customHeight="1" spans="1:3">
      <c r="A11" s="117" t="s">
        <v>32</v>
      </c>
      <c r="B11" s="115">
        <v>6</v>
      </c>
      <c r="C11" s="120">
        <f>C12+C15+C16+C17+C18+C19+C22+C23</f>
        <v>5</v>
      </c>
    </row>
    <row r="12" ht="21" customHeight="1" spans="1:3">
      <c r="A12" s="117" t="s">
        <v>33</v>
      </c>
      <c r="B12" s="115">
        <v>7</v>
      </c>
      <c r="C12" s="118">
        <v>0</v>
      </c>
    </row>
    <row r="13" ht="21" customHeight="1" spans="1:3">
      <c r="A13" s="121" t="s">
        <v>34</v>
      </c>
      <c r="B13" s="115">
        <v>8</v>
      </c>
      <c r="C13" s="118">
        <v>0</v>
      </c>
    </row>
    <row r="14" ht="21" customHeight="1" spans="1:3">
      <c r="A14" s="117" t="s">
        <v>35</v>
      </c>
      <c r="B14" s="115">
        <v>9</v>
      </c>
      <c r="C14" s="118">
        <v>0</v>
      </c>
    </row>
    <row r="15" ht="21" customHeight="1" spans="1:3">
      <c r="A15" s="117" t="s">
        <v>36</v>
      </c>
      <c r="B15" s="115">
        <v>10</v>
      </c>
      <c r="C15" s="118">
        <v>0</v>
      </c>
    </row>
    <row r="16" ht="21" customHeight="1" spans="1:3">
      <c r="A16" s="117" t="s">
        <v>37</v>
      </c>
      <c r="B16" s="115">
        <v>11</v>
      </c>
      <c r="C16" s="118">
        <v>0</v>
      </c>
    </row>
    <row r="17" ht="21" customHeight="1" spans="1:3">
      <c r="A17" s="117" t="s">
        <v>38</v>
      </c>
      <c r="B17" s="115">
        <v>12</v>
      </c>
      <c r="C17" s="118">
        <v>0</v>
      </c>
    </row>
    <row r="18" ht="21" customHeight="1" spans="1:3">
      <c r="A18" s="117" t="s">
        <v>39</v>
      </c>
      <c r="B18" s="115">
        <v>13</v>
      </c>
      <c r="C18" s="118">
        <v>5</v>
      </c>
    </row>
    <row r="19" ht="21" customHeight="1" spans="1:3">
      <c r="A19" s="117" t="s">
        <v>40</v>
      </c>
      <c r="B19" s="115">
        <v>14</v>
      </c>
      <c r="C19" s="118">
        <v>0</v>
      </c>
    </row>
    <row r="20" ht="21" customHeight="1" spans="1:3">
      <c r="A20" s="117" t="s">
        <v>41</v>
      </c>
      <c r="B20" s="115">
        <v>15</v>
      </c>
      <c r="C20" s="118">
        <v>0</v>
      </c>
    </row>
    <row r="21" ht="21" customHeight="1" spans="1:3">
      <c r="A21" s="117" t="s">
        <v>42</v>
      </c>
      <c r="B21" s="115">
        <v>16</v>
      </c>
      <c r="C21" s="118">
        <v>0</v>
      </c>
    </row>
    <row r="22" ht="21" customHeight="1" spans="1:3">
      <c r="A22" s="117" t="s">
        <v>43</v>
      </c>
      <c r="B22" s="115">
        <v>17</v>
      </c>
      <c r="C22" s="118">
        <v>0</v>
      </c>
    </row>
    <row r="23" ht="21" customHeight="1" spans="1:3">
      <c r="A23" s="117" t="s">
        <v>44</v>
      </c>
      <c r="B23" s="115">
        <v>18</v>
      </c>
      <c r="C23" s="118">
        <v>0</v>
      </c>
    </row>
    <row r="24" ht="21" customHeight="1" spans="1:3">
      <c r="A24" s="117" t="s">
        <v>45</v>
      </c>
      <c r="B24" s="115">
        <v>19</v>
      </c>
      <c r="C24" s="120">
        <f>C25+C29</f>
        <v>5</v>
      </c>
    </row>
    <row r="25" ht="21" customHeight="1" spans="1:3">
      <c r="A25" s="117" t="s">
        <v>46</v>
      </c>
      <c r="B25" s="115">
        <v>20</v>
      </c>
      <c r="C25" s="120">
        <f>C26+C27+C28</f>
        <v>5</v>
      </c>
    </row>
    <row r="26" ht="21" customHeight="1" spans="1:3">
      <c r="A26" s="117" t="s">
        <v>47</v>
      </c>
      <c r="B26" s="115">
        <v>21</v>
      </c>
      <c r="C26" s="118">
        <v>0</v>
      </c>
    </row>
    <row r="27" ht="21" customHeight="1" spans="1:3">
      <c r="A27" s="117" t="s">
        <v>48</v>
      </c>
      <c r="B27" s="115">
        <v>22</v>
      </c>
      <c r="C27" s="118">
        <v>0</v>
      </c>
    </row>
    <row r="28" ht="21" customHeight="1" spans="1:3">
      <c r="A28" s="117" t="s">
        <v>49</v>
      </c>
      <c r="B28" s="115">
        <v>23</v>
      </c>
      <c r="C28" s="118">
        <v>5</v>
      </c>
    </row>
    <row r="29" ht="21" customHeight="1" spans="1:3">
      <c r="A29" s="117" t="s">
        <v>50</v>
      </c>
      <c r="B29" s="115">
        <v>24</v>
      </c>
      <c r="C29" s="120">
        <f>C30+C31+C32</f>
        <v>0</v>
      </c>
    </row>
    <row r="30" ht="21" customHeight="1" spans="1:3">
      <c r="A30" s="117" t="s">
        <v>47</v>
      </c>
      <c r="B30" s="115">
        <v>25</v>
      </c>
      <c r="C30" s="118">
        <v>0</v>
      </c>
    </row>
    <row r="31" ht="21" customHeight="1" spans="1:3">
      <c r="A31" s="117" t="s">
        <v>51</v>
      </c>
      <c r="B31" s="115">
        <v>26</v>
      </c>
      <c r="C31" s="118">
        <v>0</v>
      </c>
    </row>
    <row r="32" ht="21" customHeight="1" spans="1:3">
      <c r="A32" s="117" t="s">
        <v>49</v>
      </c>
      <c r="B32" s="115">
        <v>27</v>
      </c>
      <c r="C32" s="118">
        <v>0</v>
      </c>
    </row>
    <row r="33" ht="21" customHeight="1" spans="1:3">
      <c r="A33" s="122" t="s">
        <v>52</v>
      </c>
      <c r="B33" s="123">
        <v>28</v>
      </c>
      <c r="C33" s="124">
        <v>11</v>
      </c>
    </row>
    <row r="34" ht="34.8" customHeight="1" spans="1:3">
      <c r="A34" s="110" t="s">
        <v>53</v>
      </c>
      <c r="B34" s="110"/>
      <c r="C34" s="110"/>
    </row>
  </sheetData>
  <sheetProtection password="C769" sheet="1" selectLockedCells="1" objects="1"/>
  <mergeCells count="5">
    <mergeCell ref="A1:C1"/>
    <mergeCell ref="A2:C2"/>
    <mergeCell ref="A3:C3"/>
    <mergeCell ref="A4:C4"/>
    <mergeCell ref="A34:C34"/>
  </mergeCells>
  <pageMargins left="1.29861111111111" right="0.700694444444445" top="0.751388888888889" bottom="0.751388888888889" header="0.298611111111111" footer="0.298611111111111"/>
  <pageSetup paperSize="9" orientation="portrait" blackAndWhite="1" horizontalDpi="6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6"/>
  <sheetViews>
    <sheetView tabSelected="1" topLeftCell="F1" workbookViewId="0">
      <pane ySplit="5" topLeftCell="A6" activePane="bottomLeft" state="frozen"/>
      <selection/>
      <selection pane="bottomLeft" activeCell="T11" sqref="T11"/>
    </sheetView>
  </sheetViews>
  <sheetFormatPr defaultColWidth="9" defaultRowHeight="25.05" customHeight="1"/>
  <cols>
    <col min="1" max="1" width="9.28333333333333" style="20" customWidth="1"/>
    <col min="2" max="2" width="18.7416666666667" style="20" customWidth="1"/>
    <col min="3" max="3" width="18.2166666666667" style="20" customWidth="1"/>
    <col min="4" max="4" width="29.6416666666667" style="20" customWidth="1"/>
    <col min="5" max="5" width="25.5333333333333" style="20" customWidth="1"/>
    <col min="6" max="6" width="15.8833333333333" style="20" customWidth="1"/>
    <col min="7" max="8" width="19.4583333333333" style="20" customWidth="1"/>
    <col min="9" max="9" width="15" style="20" customWidth="1"/>
    <col min="10" max="10" width="13.1083333333333" style="20" customWidth="1"/>
    <col min="11" max="11" width="9.33333333333333" style="20" customWidth="1"/>
    <col min="12" max="12" width="12.775" style="20" customWidth="1"/>
    <col min="13" max="13" width="16.2583333333333" style="21" customWidth="1"/>
    <col min="14" max="14" width="16.2583333333333" style="20" customWidth="1"/>
    <col min="15" max="15" width="21.2166666666667" style="20" customWidth="1"/>
    <col min="16" max="16" width="27.8583333333333" style="20" customWidth="1"/>
    <col min="17" max="18" width="9" style="20"/>
    <col min="19" max="19" width="17.875" style="20" customWidth="1"/>
    <col min="20" max="16384" width="9" style="20"/>
  </cols>
  <sheetData>
    <row r="1" customHeight="1" spans="1:19">
      <c r="A1" s="20" t="s">
        <v>54</v>
      </c>
      <c r="C1" s="22"/>
      <c r="N1" s="21"/>
    </row>
    <row r="2" s="16" customFormat="1" ht="49.95" customHeight="1" spans="1:19">
      <c r="A2" s="23" t="s">
        <v>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customHeight="1" spans="1:19">
      <c r="A3" s="24" t="s">
        <v>56</v>
      </c>
      <c r="B3" s="24"/>
      <c r="C3" s="24"/>
      <c r="D3" s="24"/>
      <c r="L3" s="25" t="s">
        <v>57</v>
      </c>
      <c r="M3" s="25"/>
      <c r="N3" s="25"/>
      <c r="O3" s="25"/>
    </row>
    <row r="4" customHeight="1" spans="1:19">
      <c r="A4" s="26" t="s">
        <v>58</v>
      </c>
      <c r="B4" s="27" t="s">
        <v>59</v>
      </c>
      <c r="C4" s="27" t="s">
        <v>60</v>
      </c>
      <c r="D4" s="27" t="s">
        <v>61</v>
      </c>
      <c r="E4" s="27" t="s">
        <v>62</v>
      </c>
      <c r="F4" s="28" t="s">
        <v>63</v>
      </c>
      <c r="G4" s="28" t="s">
        <v>64</v>
      </c>
      <c r="H4" s="27" t="s">
        <v>65</v>
      </c>
      <c r="I4" s="27" t="s">
        <v>66</v>
      </c>
      <c r="J4" s="27" t="s">
        <v>67</v>
      </c>
      <c r="K4" s="27" t="s">
        <v>68</v>
      </c>
      <c r="L4" s="29" t="s">
        <v>69</v>
      </c>
      <c r="M4" s="29"/>
      <c r="N4" s="29"/>
      <c r="O4" s="30"/>
      <c r="P4" s="28" t="s">
        <v>70</v>
      </c>
      <c r="Q4" s="31" t="s">
        <v>71</v>
      </c>
      <c r="R4" s="32" t="s">
        <v>72</v>
      </c>
      <c r="S4" s="31" t="s">
        <v>73</v>
      </c>
    </row>
    <row r="5" ht="37.05" customHeight="1" spans="1:19">
      <c r="A5" s="26"/>
      <c r="B5" s="27"/>
      <c r="C5" s="27"/>
      <c r="D5" s="27"/>
      <c r="E5" s="27"/>
      <c r="F5" s="28"/>
      <c r="G5" s="28"/>
      <c r="H5" s="27"/>
      <c r="I5" s="27"/>
      <c r="J5" s="27"/>
      <c r="K5" s="27"/>
      <c r="L5" s="27" t="s">
        <v>6</v>
      </c>
      <c r="M5" s="33" t="s">
        <v>74</v>
      </c>
      <c r="N5" s="33" t="s">
        <v>75</v>
      </c>
      <c r="O5" s="34" t="s">
        <v>76</v>
      </c>
      <c r="P5" s="28"/>
      <c r="Q5" s="35"/>
      <c r="R5" s="32"/>
      <c r="S5" s="35"/>
    </row>
    <row r="6" s="17" customFormat="1" customHeight="1" spans="1:19">
      <c r="A6" s="14" t="s">
        <v>77</v>
      </c>
      <c r="B6" s="36" t="s">
        <v>78</v>
      </c>
      <c r="C6" s="37" t="s">
        <v>79</v>
      </c>
      <c r="D6" s="38" t="s">
        <v>80</v>
      </c>
      <c r="E6" s="39" t="s">
        <v>81</v>
      </c>
      <c r="F6" s="40" t="str">
        <f>LEFT(D6,10)</f>
        <v>2023.11.11</v>
      </c>
      <c r="G6" s="41">
        <v>200000</v>
      </c>
      <c r="H6" s="41">
        <v>200000</v>
      </c>
      <c r="I6" s="42" t="s">
        <v>82</v>
      </c>
      <c r="J6" s="43">
        <f>K6/2</f>
        <v>0.0235</v>
      </c>
      <c r="K6" s="43">
        <v>0.047</v>
      </c>
      <c r="L6" s="44">
        <v>2376</v>
      </c>
      <c r="M6" s="44">
        <v>546</v>
      </c>
      <c r="N6" s="44">
        <v>364</v>
      </c>
      <c r="O6" s="45">
        <v>1466</v>
      </c>
      <c r="P6" s="46"/>
      <c r="Q6" s="47" t="s">
        <v>83</v>
      </c>
      <c r="R6" s="48" t="s">
        <v>84</v>
      </c>
      <c r="S6" s="49" t="s">
        <v>85</v>
      </c>
    </row>
    <row r="7" s="17" customFormat="1" customHeight="1" spans="1:19">
      <c r="A7" s="14" t="s">
        <v>77</v>
      </c>
      <c r="B7" s="36" t="s">
        <v>86</v>
      </c>
      <c r="C7" s="37" t="s">
        <v>79</v>
      </c>
      <c r="D7" s="38" t="s">
        <v>87</v>
      </c>
      <c r="E7" s="39" t="s">
        <v>81</v>
      </c>
      <c r="F7" s="40" t="str">
        <f t="shared" ref="F7:F14" si="0">LEFT(D7,10)</f>
        <v>2024.03.10</v>
      </c>
      <c r="G7" s="41">
        <v>200000</v>
      </c>
      <c r="H7" s="41">
        <v>50000</v>
      </c>
      <c r="I7" s="42" t="s">
        <v>82</v>
      </c>
      <c r="J7" s="43">
        <f t="shared" ref="J7:J22" si="1">K7/2</f>
        <v>0.02225</v>
      </c>
      <c r="K7" s="43">
        <v>0.0445</v>
      </c>
      <c r="L7" s="44">
        <v>563</v>
      </c>
      <c r="M7" s="44">
        <v>137</v>
      </c>
      <c r="N7" s="44">
        <v>91</v>
      </c>
      <c r="O7" s="45">
        <v>335</v>
      </c>
      <c r="P7" s="46"/>
      <c r="Q7" s="47" t="s">
        <v>88</v>
      </c>
      <c r="R7" s="48" t="s">
        <v>89</v>
      </c>
      <c r="S7" s="149" t="s">
        <v>90</v>
      </c>
    </row>
    <row r="8" s="18" customFormat="1" customHeight="1" spans="1:19">
      <c r="A8" s="50" t="s">
        <v>77</v>
      </c>
      <c r="B8" s="51" t="s">
        <v>91</v>
      </c>
      <c r="C8" s="52" t="s">
        <v>79</v>
      </c>
      <c r="D8" s="53" t="s">
        <v>92</v>
      </c>
      <c r="E8" s="54" t="s">
        <v>81</v>
      </c>
      <c r="F8" s="55" t="s">
        <v>93</v>
      </c>
      <c r="G8" s="56">
        <v>200000</v>
      </c>
      <c r="H8" s="56">
        <v>200000</v>
      </c>
      <c r="I8" s="57" t="s">
        <v>82</v>
      </c>
      <c r="J8" s="58">
        <f t="shared" si="1"/>
        <v>0.01975</v>
      </c>
      <c r="K8" s="58">
        <v>0.0395</v>
      </c>
      <c r="L8" s="59">
        <v>154</v>
      </c>
      <c r="M8" s="59">
        <v>42</v>
      </c>
      <c r="N8" s="59">
        <v>28</v>
      </c>
      <c r="O8" s="60">
        <v>84</v>
      </c>
      <c r="P8" s="61" t="s">
        <v>94</v>
      </c>
      <c r="Q8" s="62" t="s">
        <v>95</v>
      </c>
      <c r="R8" s="63" t="s">
        <v>96</v>
      </c>
      <c r="S8" s="64" t="s">
        <v>97</v>
      </c>
    </row>
    <row r="9" s="18" customFormat="1" customHeight="1" spans="1:19">
      <c r="A9" s="50" t="s">
        <v>77</v>
      </c>
      <c r="B9" s="51" t="s">
        <v>98</v>
      </c>
      <c r="C9" s="52" t="s">
        <v>79</v>
      </c>
      <c r="D9" s="53" t="s">
        <v>99</v>
      </c>
      <c r="E9" s="54" t="s">
        <v>81</v>
      </c>
      <c r="F9" s="55" t="s">
        <v>100</v>
      </c>
      <c r="G9" s="56">
        <v>200000</v>
      </c>
      <c r="H9" s="56">
        <v>200000</v>
      </c>
      <c r="I9" s="57" t="s">
        <v>82</v>
      </c>
      <c r="J9" s="58">
        <f t="shared" si="1"/>
        <v>0.018</v>
      </c>
      <c r="K9" s="58">
        <v>0.036</v>
      </c>
      <c r="L9" s="59">
        <v>0</v>
      </c>
      <c r="M9" s="59">
        <v>0</v>
      </c>
      <c r="N9" s="59">
        <v>0</v>
      </c>
      <c r="O9" s="60">
        <v>0</v>
      </c>
      <c r="P9" s="61" t="s">
        <v>101</v>
      </c>
      <c r="Q9" s="62" t="s">
        <v>102</v>
      </c>
      <c r="R9" s="63" t="s">
        <v>103</v>
      </c>
      <c r="S9" s="150" t="s">
        <v>104</v>
      </c>
    </row>
    <row r="10" s="18" customFormat="1" customHeight="1" spans="1:19">
      <c r="A10" s="50" t="s">
        <v>77</v>
      </c>
      <c r="B10" s="51" t="s">
        <v>105</v>
      </c>
      <c r="C10" s="52" t="s">
        <v>79</v>
      </c>
      <c r="D10" s="53" t="s">
        <v>106</v>
      </c>
      <c r="E10" s="54" t="s">
        <v>81</v>
      </c>
      <c r="F10" s="55" t="s">
        <v>107</v>
      </c>
      <c r="G10" s="56">
        <v>200000</v>
      </c>
      <c r="H10" s="56">
        <v>200000</v>
      </c>
      <c r="I10" s="57" t="s">
        <v>82</v>
      </c>
      <c r="J10" s="58">
        <f t="shared" si="1"/>
        <v>0.02225</v>
      </c>
      <c r="K10" s="58">
        <v>0.0445</v>
      </c>
      <c r="L10" s="59">
        <v>717</v>
      </c>
      <c r="M10" s="59">
        <v>174</v>
      </c>
      <c r="N10" s="59">
        <v>116</v>
      </c>
      <c r="O10" s="60">
        <v>427</v>
      </c>
      <c r="P10" s="61" t="s">
        <v>108</v>
      </c>
      <c r="Q10" s="62" t="s">
        <v>109</v>
      </c>
      <c r="R10" s="63" t="s">
        <v>110</v>
      </c>
      <c r="S10" s="64" t="s">
        <v>111</v>
      </c>
    </row>
    <row r="11" s="18" customFormat="1" customHeight="1" spans="1:19">
      <c r="A11" s="50" t="s">
        <v>77</v>
      </c>
      <c r="B11" s="51" t="s">
        <v>112</v>
      </c>
      <c r="C11" s="52" t="s">
        <v>79</v>
      </c>
      <c r="D11" s="53" t="s">
        <v>113</v>
      </c>
      <c r="E11" s="54" t="s">
        <v>81</v>
      </c>
      <c r="F11" s="55" t="s">
        <v>114</v>
      </c>
      <c r="G11" s="56">
        <v>200000</v>
      </c>
      <c r="H11" s="56">
        <v>200000</v>
      </c>
      <c r="I11" s="57" t="s">
        <v>82</v>
      </c>
      <c r="J11" s="58">
        <f t="shared" si="1"/>
        <v>0.018</v>
      </c>
      <c r="K11" s="58">
        <v>0.036</v>
      </c>
      <c r="L11" s="59">
        <v>1260</v>
      </c>
      <c r="M11" s="59">
        <v>378</v>
      </c>
      <c r="N11" s="59">
        <v>252</v>
      </c>
      <c r="O11" s="60">
        <v>630</v>
      </c>
      <c r="P11" s="61" t="s">
        <v>115</v>
      </c>
      <c r="Q11" s="62" t="s">
        <v>116</v>
      </c>
      <c r="R11" s="63" t="s">
        <v>117</v>
      </c>
      <c r="S11" s="64" t="s">
        <v>118</v>
      </c>
    </row>
    <row r="12" s="17" customFormat="1" customHeight="1" spans="1:19">
      <c r="A12" s="14" t="s">
        <v>77</v>
      </c>
      <c r="B12" s="36" t="s">
        <v>119</v>
      </c>
      <c r="C12" s="37" t="s">
        <v>79</v>
      </c>
      <c r="D12" s="38" t="s">
        <v>120</v>
      </c>
      <c r="E12" s="39" t="s">
        <v>81</v>
      </c>
      <c r="F12" s="40" t="s">
        <v>121</v>
      </c>
      <c r="G12" s="41">
        <v>200000</v>
      </c>
      <c r="H12" s="41">
        <v>200000</v>
      </c>
      <c r="I12" s="42" t="s">
        <v>82</v>
      </c>
      <c r="J12" s="43">
        <f t="shared" si="1"/>
        <v>0.02225</v>
      </c>
      <c r="K12" s="43">
        <v>0.0445</v>
      </c>
      <c r="L12" s="44">
        <v>2250</v>
      </c>
      <c r="M12" s="44">
        <v>546</v>
      </c>
      <c r="N12" s="44">
        <v>364</v>
      </c>
      <c r="O12" s="45">
        <v>1340</v>
      </c>
      <c r="P12" s="46"/>
      <c r="Q12" s="47" t="s">
        <v>122</v>
      </c>
      <c r="R12" s="48" t="s">
        <v>123</v>
      </c>
      <c r="S12" s="49" t="s">
        <v>124</v>
      </c>
    </row>
    <row r="13" s="17" customFormat="1" customHeight="1" spans="1:19">
      <c r="A13" s="14" t="s">
        <v>77</v>
      </c>
      <c r="B13" s="36" t="s">
        <v>125</v>
      </c>
      <c r="C13" s="37" t="s">
        <v>79</v>
      </c>
      <c r="D13" s="38" t="s">
        <v>126</v>
      </c>
      <c r="E13" s="39" t="s">
        <v>81</v>
      </c>
      <c r="F13" s="40" t="s">
        <v>127</v>
      </c>
      <c r="G13" s="41">
        <v>200000</v>
      </c>
      <c r="H13" s="41">
        <v>200000</v>
      </c>
      <c r="I13" s="42" t="s">
        <v>82</v>
      </c>
      <c r="J13" s="43">
        <f t="shared" si="1"/>
        <v>0.018</v>
      </c>
      <c r="K13" s="43">
        <v>0.036</v>
      </c>
      <c r="L13" s="44">
        <v>1820</v>
      </c>
      <c r="M13" s="44">
        <v>546</v>
      </c>
      <c r="N13" s="44">
        <v>364</v>
      </c>
      <c r="O13" s="45">
        <v>910</v>
      </c>
      <c r="P13" s="46"/>
      <c r="Q13" s="47" t="s">
        <v>128</v>
      </c>
      <c r="R13" s="48" t="s">
        <v>129</v>
      </c>
      <c r="S13" s="149" t="s">
        <v>130</v>
      </c>
    </row>
    <row r="14" s="17" customFormat="1" customHeight="1" spans="1:19">
      <c r="A14" s="14" t="s">
        <v>77</v>
      </c>
      <c r="B14" s="36" t="s">
        <v>131</v>
      </c>
      <c r="C14" s="37" t="s">
        <v>79</v>
      </c>
      <c r="D14" s="38" t="s">
        <v>132</v>
      </c>
      <c r="E14" s="39" t="s">
        <v>81</v>
      </c>
      <c r="F14" s="40" t="s">
        <v>133</v>
      </c>
      <c r="G14" s="41">
        <v>190000</v>
      </c>
      <c r="H14" s="41">
        <v>190000</v>
      </c>
      <c r="I14" s="42" t="s">
        <v>82</v>
      </c>
      <c r="J14" s="43">
        <f t="shared" si="1"/>
        <v>0.018</v>
      </c>
      <c r="K14" s="43">
        <v>0.036</v>
      </c>
      <c r="L14" s="44">
        <v>1730</v>
      </c>
      <c r="M14" s="44">
        <v>519</v>
      </c>
      <c r="N14" s="44">
        <v>346</v>
      </c>
      <c r="O14" s="45">
        <v>865</v>
      </c>
      <c r="P14" s="46"/>
      <c r="Q14" s="47" t="s">
        <v>134</v>
      </c>
      <c r="R14" s="48" t="s">
        <v>135</v>
      </c>
      <c r="S14" s="49" t="s">
        <v>136</v>
      </c>
    </row>
    <row r="15" s="17" customFormat="1" customHeight="1" spans="1:19">
      <c r="A15" s="14" t="s">
        <v>77</v>
      </c>
      <c r="B15" s="36" t="s">
        <v>137</v>
      </c>
      <c r="C15" s="37" t="s">
        <v>79</v>
      </c>
      <c r="D15" s="38" t="s">
        <v>138</v>
      </c>
      <c r="E15" s="39" t="s">
        <v>81</v>
      </c>
      <c r="F15" s="40" t="s">
        <v>139</v>
      </c>
      <c r="G15" s="41">
        <v>100000</v>
      </c>
      <c r="H15" s="41">
        <v>100000</v>
      </c>
      <c r="I15" s="42" t="s">
        <v>82</v>
      </c>
      <c r="J15" s="43">
        <f t="shared" si="1"/>
        <v>0.018</v>
      </c>
      <c r="K15" s="43">
        <v>0.036</v>
      </c>
      <c r="L15" s="44">
        <v>910</v>
      </c>
      <c r="M15" s="44">
        <v>273</v>
      </c>
      <c r="N15" s="44">
        <v>182</v>
      </c>
      <c r="O15" s="45">
        <v>455</v>
      </c>
      <c r="P15" s="46"/>
      <c r="Q15" s="47" t="s">
        <v>140</v>
      </c>
      <c r="R15" s="48" t="s">
        <v>141</v>
      </c>
      <c r="S15" s="49" t="s">
        <v>142</v>
      </c>
    </row>
    <row r="16" s="18" customFormat="1" customHeight="1" spans="1:19">
      <c r="A16" s="50" t="s">
        <v>77</v>
      </c>
      <c r="B16" s="51" t="s">
        <v>143</v>
      </c>
      <c r="C16" s="52" t="s">
        <v>79</v>
      </c>
      <c r="D16" s="53" t="s">
        <v>144</v>
      </c>
      <c r="E16" s="54" t="s">
        <v>81</v>
      </c>
      <c r="F16" s="55" t="s">
        <v>145</v>
      </c>
      <c r="G16" s="56">
        <v>200000</v>
      </c>
      <c r="H16" s="56">
        <v>200000</v>
      </c>
      <c r="I16" s="57" t="s">
        <v>82</v>
      </c>
      <c r="J16" s="58">
        <f t="shared" si="1"/>
        <v>0.018</v>
      </c>
      <c r="K16" s="58">
        <v>0.036</v>
      </c>
      <c r="L16" s="59">
        <v>1700</v>
      </c>
      <c r="M16" s="59">
        <v>510</v>
      </c>
      <c r="N16" s="59">
        <v>340</v>
      </c>
      <c r="O16" s="60">
        <v>850</v>
      </c>
      <c r="P16" s="61" t="s">
        <v>146</v>
      </c>
      <c r="Q16" s="62" t="s">
        <v>147</v>
      </c>
      <c r="R16" s="63" t="s">
        <v>148</v>
      </c>
      <c r="S16" s="64" t="s">
        <v>149</v>
      </c>
    </row>
    <row r="17" s="17" customFormat="1" customHeight="1" spans="1:20">
      <c r="A17" s="14" t="s">
        <v>77</v>
      </c>
      <c r="B17" s="36" t="s">
        <v>150</v>
      </c>
      <c r="C17" s="37" t="s">
        <v>79</v>
      </c>
      <c r="D17" s="38" t="s">
        <v>151</v>
      </c>
      <c r="E17" s="39" t="s">
        <v>81</v>
      </c>
      <c r="F17" s="40" t="s">
        <v>152</v>
      </c>
      <c r="G17" s="41">
        <v>200000</v>
      </c>
      <c r="H17" s="41">
        <v>200000</v>
      </c>
      <c r="I17" s="42" t="s">
        <v>82</v>
      </c>
      <c r="J17" s="43">
        <f t="shared" si="1"/>
        <v>0.018</v>
      </c>
      <c r="K17" s="43">
        <v>0.036</v>
      </c>
      <c r="L17" s="44">
        <v>1820</v>
      </c>
      <c r="M17" s="44">
        <v>546</v>
      </c>
      <c r="N17" s="44">
        <v>364</v>
      </c>
      <c r="O17" s="45">
        <v>910</v>
      </c>
      <c r="P17" s="46"/>
      <c r="Q17" s="47" t="s">
        <v>153</v>
      </c>
      <c r="R17" s="48" t="s">
        <v>154</v>
      </c>
      <c r="S17" s="49" t="s">
        <v>155</v>
      </c>
    </row>
    <row r="18" s="17" customFormat="1" customHeight="1" spans="1:20">
      <c r="A18" s="14" t="s">
        <v>77</v>
      </c>
      <c r="B18" s="36" t="s">
        <v>156</v>
      </c>
      <c r="C18" s="37" t="s">
        <v>79</v>
      </c>
      <c r="D18" s="38" t="s">
        <v>157</v>
      </c>
      <c r="E18" s="39" t="s">
        <v>81</v>
      </c>
      <c r="F18" s="40" t="s">
        <v>158</v>
      </c>
      <c r="G18" s="41">
        <v>200000</v>
      </c>
      <c r="H18" s="41">
        <v>200000</v>
      </c>
      <c r="I18" s="42" t="s">
        <v>82</v>
      </c>
      <c r="J18" s="43">
        <f t="shared" si="1"/>
        <v>0.018</v>
      </c>
      <c r="K18" s="43">
        <v>0.036</v>
      </c>
      <c r="L18" s="44">
        <v>1820</v>
      </c>
      <c r="M18" s="44">
        <v>546</v>
      </c>
      <c r="N18" s="44">
        <v>364</v>
      </c>
      <c r="O18" s="45">
        <v>910</v>
      </c>
      <c r="P18" s="46"/>
      <c r="Q18" s="47" t="s">
        <v>159</v>
      </c>
      <c r="R18" s="48" t="s">
        <v>160</v>
      </c>
      <c r="S18" s="149" t="s">
        <v>161</v>
      </c>
    </row>
    <row r="19" s="17" customFormat="1" customHeight="1" spans="1:20">
      <c r="A19" s="14" t="s">
        <v>77</v>
      </c>
      <c r="B19" s="36" t="s">
        <v>162</v>
      </c>
      <c r="C19" s="37" t="s">
        <v>79</v>
      </c>
      <c r="D19" s="38" t="s">
        <v>163</v>
      </c>
      <c r="E19" s="39" t="s">
        <v>81</v>
      </c>
      <c r="F19" s="40" t="s">
        <v>164</v>
      </c>
      <c r="G19" s="41">
        <v>200000</v>
      </c>
      <c r="H19" s="41">
        <v>200000</v>
      </c>
      <c r="I19" s="42" t="s">
        <v>82</v>
      </c>
      <c r="J19" s="43">
        <f t="shared" si="1"/>
        <v>0.018</v>
      </c>
      <c r="K19" s="43">
        <v>0.036</v>
      </c>
      <c r="L19" s="44">
        <v>1820</v>
      </c>
      <c r="M19" s="44">
        <v>546</v>
      </c>
      <c r="N19" s="44">
        <v>364</v>
      </c>
      <c r="O19" s="45">
        <v>910</v>
      </c>
      <c r="P19" s="46"/>
      <c r="Q19" s="47" t="s">
        <v>165</v>
      </c>
      <c r="R19" s="48" t="s">
        <v>166</v>
      </c>
      <c r="S19" s="49" t="s">
        <v>167</v>
      </c>
    </row>
    <row r="20" s="17" customFormat="1" customHeight="1" spans="1:20">
      <c r="A20" s="14" t="s">
        <v>77</v>
      </c>
      <c r="B20" s="36" t="s">
        <v>168</v>
      </c>
      <c r="C20" s="37" t="s">
        <v>79</v>
      </c>
      <c r="D20" s="38" t="s">
        <v>169</v>
      </c>
      <c r="E20" s="39" t="s">
        <v>81</v>
      </c>
      <c r="F20" s="40" t="s">
        <v>170</v>
      </c>
      <c r="G20" s="41">
        <v>200000</v>
      </c>
      <c r="H20" s="41">
        <v>200000</v>
      </c>
      <c r="I20" s="42" t="s">
        <v>82</v>
      </c>
      <c r="J20" s="43">
        <f t="shared" si="1"/>
        <v>0.018</v>
      </c>
      <c r="K20" s="43">
        <v>0.036</v>
      </c>
      <c r="L20" s="44">
        <v>1820</v>
      </c>
      <c r="M20" s="44">
        <v>546</v>
      </c>
      <c r="N20" s="44">
        <v>364</v>
      </c>
      <c r="O20" s="45">
        <v>910</v>
      </c>
      <c r="P20" s="46"/>
      <c r="Q20" s="47" t="s">
        <v>171</v>
      </c>
      <c r="R20" s="48" t="s">
        <v>172</v>
      </c>
      <c r="S20" s="49" t="s">
        <v>124</v>
      </c>
    </row>
    <row r="21" s="17" customFormat="1" customHeight="1" spans="1:20">
      <c r="A21" s="14" t="s">
        <v>77</v>
      </c>
      <c r="B21" s="36" t="s">
        <v>173</v>
      </c>
      <c r="C21" s="37" t="s">
        <v>79</v>
      </c>
      <c r="D21" s="38" t="s">
        <v>174</v>
      </c>
      <c r="E21" s="39" t="s">
        <v>81</v>
      </c>
      <c r="F21" s="40" t="s">
        <v>175</v>
      </c>
      <c r="G21" s="41">
        <v>200000</v>
      </c>
      <c r="H21" s="41">
        <v>200000</v>
      </c>
      <c r="I21" s="42" t="s">
        <v>82</v>
      </c>
      <c r="J21" s="43">
        <f t="shared" si="1"/>
        <v>0.0175</v>
      </c>
      <c r="K21" s="43">
        <v>0.035</v>
      </c>
      <c r="L21" s="44">
        <v>1770</v>
      </c>
      <c r="M21" s="44">
        <v>531</v>
      </c>
      <c r="N21" s="44">
        <v>354</v>
      </c>
      <c r="O21" s="45">
        <v>885</v>
      </c>
      <c r="P21" s="46"/>
      <c r="Q21" s="47" t="s">
        <v>176</v>
      </c>
      <c r="R21" s="48" t="s">
        <v>177</v>
      </c>
      <c r="S21" s="149" t="s">
        <v>178</v>
      </c>
    </row>
    <row r="22" s="17" customFormat="1" customHeight="1" spans="1:20">
      <c r="A22" s="14" t="s">
        <v>77</v>
      </c>
      <c r="B22" s="36" t="s">
        <v>179</v>
      </c>
      <c r="C22" s="37" t="s">
        <v>180</v>
      </c>
      <c r="D22" s="38" t="s">
        <v>174</v>
      </c>
      <c r="E22" s="39" t="s">
        <v>81</v>
      </c>
      <c r="F22" s="40" t="s">
        <v>175</v>
      </c>
      <c r="G22" s="41">
        <v>150000</v>
      </c>
      <c r="H22" s="41">
        <v>150000</v>
      </c>
      <c r="I22" s="42" t="s">
        <v>82</v>
      </c>
      <c r="J22" s="43">
        <f t="shared" si="1"/>
        <v>0.0175</v>
      </c>
      <c r="K22" s="43">
        <v>0.035</v>
      </c>
      <c r="L22" s="44">
        <v>1327</v>
      </c>
      <c r="M22" s="44">
        <v>398</v>
      </c>
      <c r="N22" s="44">
        <v>265</v>
      </c>
      <c r="O22" s="45">
        <v>664</v>
      </c>
      <c r="P22" s="46"/>
      <c r="Q22" s="47" t="s">
        <v>181</v>
      </c>
      <c r="R22" s="48" t="s">
        <v>182</v>
      </c>
      <c r="S22" s="49" t="s">
        <v>183</v>
      </c>
    </row>
    <row r="23" s="17" customFormat="1" customHeight="1" spans="1:20">
      <c r="A23" s="14" t="s">
        <v>77</v>
      </c>
      <c r="B23" s="36" t="s">
        <v>184</v>
      </c>
      <c r="C23" s="45" t="s">
        <v>79</v>
      </c>
      <c r="D23" s="45" t="s">
        <v>185</v>
      </c>
      <c r="E23" s="39" t="s">
        <v>81</v>
      </c>
      <c r="F23" s="65" t="s">
        <v>186</v>
      </c>
      <c r="G23" s="41">
        <v>200000</v>
      </c>
      <c r="H23" s="41">
        <v>200000</v>
      </c>
      <c r="I23" s="42" t="s">
        <v>82</v>
      </c>
      <c r="J23" s="43">
        <v>0.0175</v>
      </c>
      <c r="K23" s="43">
        <v>0.035</v>
      </c>
      <c r="L23" s="44">
        <v>1770</v>
      </c>
      <c r="M23" s="44">
        <v>531</v>
      </c>
      <c r="N23" s="44">
        <v>354</v>
      </c>
      <c r="O23" s="45">
        <v>885</v>
      </c>
      <c r="P23" s="46"/>
      <c r="Q23" s="47" t="s">
        <v>187</v>
      </c>
      <c r="R23" s="48" t="s">
        <v>188</v>
      </c>
      <c r="S23" s="66" t="s">
        <v>189</v>
      </c>
    </row>
    <row r="24" s="17" customFormat="1" customHeight="1" spans="1:20">
      <c r="A24" s="14" t="s">
        <v>77</v>
      </c>
      <c r="B24" s="36" t="s">
        <v>190</v>
      </c>
      <c r="C24" s="45" t="s">
        <v>79</v>
      </c>
      <c r="D24" s="45" t="s">
        <v>185</v>
      </c>
      <c r="E24" s="39" t="s">
        <v>81</v>
      </c>
      <c r="F24" s="65" t="s">
        <v>191</v>
      </c>
      <c r="G24" s="41">
        <v>200000</v>
      </c>
      <c r="H24" s="41">
        <v>200000</v>
      </c>
      <c r="I24" s="42" t="s">
        <v>82</v>
      </c>
      <c r="J24" s="43">
        <v>0.0175</v>
      </c>
      <c r="K24" s="43">
        <v>0.035</v>
      </c>
      <c r="L24" s="44">
        <v>1770</v>
      </c>
      <c r="M24" s="44">
        <v>531</v>
      </c>
      <c r="N24" s="44">
        <v>354</v>
      </c>
      <c r="O24" s="45">
        <v>885</v>
      </c>
      <c r="P24" s="46"/>
      <c r="Q24" s="47" t="s">
        <v>192</v>
      </c>
      <c r="R24" s="48" t="s">
        <v>193</v>
      </c>
      <c r="S24" s="66" t="s">
        <v>194</v>
      </c>
    </row>
    <row r="25" s="17" customFormat="1" customHeight="1" spans="1:20">
      <c r="A25" s="14" t="s">
        <v>77</v>
      </c>
      <c r="B25" s="36" t="s">
        <v>195</v>
      </c>
      <c r="C25" s="45" t="s">
        <v>79</v>
      </c>
      <c r="D25" s="45" t="s">
        <v>196</v>
      </c>
      <c r="E25" s="39" t="s">
        <v>81</v>
      </c>
      <c r="F25" s="65" t="s">
        <v>197</v>
      </c>
      <c r="G25" s="41">
        <v>200000</v>
      </c>
      <c r="H25" s="41">
        <v>200000</v>
      </c>
      <c r="I25" s="42" t="s">
        <v>82</v>
      </c>
      <c r="J25" s="43">
        <v>0.0175</v>
      </c>
      <c r="K25" s="43">
        <v>0.035</v>
      </c>
      <c r="L25" s="44">
        <v>1770</v>
      </c>
      <c r="M25" s="44">
        <v>531</v>
      </c>
      <c r="N25" s="44">
        <v>354</v>
      </c>
      <c r="O25" s="45">
        <v>885</v>
      </c>
      <c r="P25" s="46"/>
      <c r="Q25" s="47" t="s">
        <v>198</v>
      </c>
      <c r="R25" s="48" t="s">
        <v>199</v>
      </c>
      <c r="S25" s="66" t="s">
        <v>155</v>
      </c>
    </row>
    <row r="26" s="17" customFormat="1" customHeight="1" spans="1:20">
      <c r="A26" s="14" t="s">
        <v>77</v>
      </c>
      <c r="B26" s="36" t="s">
        <v>200</v>
      </c>
      <c r="C26" s="45" t="s">
        <v>79</v>
      </c>
      <c r="D26" s="45" t="s">
        <v>201</v>
      </c>
      <c r="E26" s="39" t="s">
        <v>81</v>
      </c>
      <c r="F26" s="65" t="s">
        <v>202</v>
      </c>
      <c r="G26" s="41">
        <v>200000</v>
      </c>
      <c r="H26" s="41">
        <v>200000</v>
      </c>
      <c r="I26" s="42" t="s">
        <v>82</v>
      </c>
      <c r="J26" s="43">
        <v>0.0175</v>
      </c>
      <c r="K26" s="43">
        <v>0.035</v>
      </c>
      <c r="L26" s="44">
        <v>1770</v>
      </c>
      <c r="M26" s="44">
        <v>531</v>
      </c>
      <c r="N26" s="44">
        <v>354</v>
      </c>
      <c r="O26" s="45">
        <v>885</v>
      </c>
      <c r="P26" s="46"/>
      <c r="Q26" s="47" t="s">
        <v>203</v>
      </c>
      <c r="R26" s="48" t="s">
        <v>204</v>
      </c>
      <c r="S26" s="66" t="s">
        <v>205</v>
      </c>
    </row>
    <row r="27" s="17" customFormat="1" customHeight="1" spans="1:20">
      <c r="A27" s="14" t="s">
        <v>77</v>
      </c>
      <c r="B27" s="36" t="s">
        <v>206</v>
      </c>
      <c r="C27" s="45" t="s">
        <v>79</v>
      </c>
      <c r="D27" s="45" t="s">
        <v>207</v>
      </c>
      <c r="E27" s="39" t="s">
        <v>81</v>
      </c>
      <c r="F27" s="65" t="s">
        <v>208</v>
      </c>
      <c r="G27" s="41">
        <v>160000</v>
      </c>
      <c r="H27" s="41">
        <v>160000</v>
      </c>
      <c r="I27" s="42" t="s">
        <v>82</v>
      </c>
      <c r="J27" s="43">
        <v>0.0175</v>
      </c>
      <c r="K27" s="43">
        <v>0.035</v>
      </c>
      <c r="L27" s="44">
        <v>1416</v>
      </c>
      <c r="M27" s="44">
        <v>425</v>
      </c>
      <c r="N27" s="44">
        <v>283</v>
      </c>
      <c r="O27" s="45">
        <v>708</v>
      </c>
      <c r="P27" s="46"/>
      <c r="Q27" s="47" t="s">
        <v>209</v>
      </c>
      <c r="R27" s="48" t="s">
        <v>210</v>
      </c>
      <c r="S27" s="66" t="s">
        <v>211</v>
      </c>
    </row>
    <row r="28" s="17" customFormat="1" customHeight="1" spans="1:20">
      <c r="A28" s="14" t="s">
        <v>77</v>
      </c>
      <c r="B28" s="36" t="s">
        <v>212</v>
      </c>
      <c r="C28" s="45" t="s">
        <v>79</v>
      </c>
      <c r="D28" s="45" t="s">
        <v>213</v>
      </c>
      <c r="E28" s="39" t="s">
        <v>81</v>
      </c>
      <c r="F28" s="65" t="s">
        <v>214</v>
      </c>
      <c r="G28" s="41">
        <v>100000</v>
      </c>
      <c r="H28" s="41">
        <v>100000</v>
      </c>
      <c r="I28" s="42" t="s">
        <v>82</v>
      </c>
      <c r="J28" s="43">
        <v>0.0175</v>
      </c>
      <c r="K28" s="43">
        <v>0.035</v>
      </c>
      <c r="L28" s="44">
        <v>884</v>
      </c>
      <c r="M28" s="44">
        <v>265</v>
      </c>
      <c r="N28" s="44">
        <v>177</v>
      </c>
      <c r="O28" s="45">
        <v>442</v>
      </c>
      <c r="P28" s="46"/>
      <c r="Q28" s="47" t="s">
        <v>215</v>
      </c>
      <c r="R28" s="48" t="s">
        <v>216</v>
      </c>
      <c r="S28" s="151" t="s">
        <v>217</v>
      </c>
    </row>
    <row r="29" s="17" customFormat="1" customHeight="1" spans="1:20">
      <c r="A29" s="14" t="s">
        <v>77</v>
      </c>
      <c r="B29" s="36" t="s">
        <v>218</v>
      </c>
      <c r="C29" s="45" t="s">
        <v>79</v>
      </c>
      <c r="D29" s="45" t="s">
        <v>219</v>
      </c>
      <c r="E29" s="39" t="s">
        <v>81</v>
      </c>
      <c r="F29" s="65" t="s">
        <v>220</v>
      </c>
      <c r="G29" s="41">
        <v>200000</v>
      </c>
      <c r="H29" s="41">
        <v>200000</v>
      </c>
      <c r="I29" s="42" t="s">
        <v>82</v>
      </c>
      <c r="J29" s="43">
        <v>0.0175</v>
      </c>
      <c r="K29" s="43">
        <v>0.035</v>
      </c>
      <c r="L29" s="44">
        <v>1770</v>
      </c>
      <c r="M29" s="44">
        <v>531</v>
      </c>
      <c r="N29" s="44">
        <v>354</v>
      </c>
      <c r="O29" s="45">
        <v>885</v>
      </c>
      <c r="P29" s="46"/>
      <c r="Q29" s="47" t="s">
        <v>221</v>
      </c>
      <c r="R29" s="48" t="s">
        <v>222</v>
      </c>
      <c r="S29" s="66" t="s">
        <v>223</v>
      </c>
    </row>
    <row r="30" s="17" customFormat="1" customHeight="1" spans="1:20">
      <c r="A30" s="14" t="s">
        <v>77</v>
      </c>
      <c r="B30" s="36" t="s">
        <v>224</v>
      </c>
      <c r="C30" s="45" t="s">
        <v>79</v>
      </c>
      <c r="D30" s="45" t="s">
        <v>225</v>
      </c>
      <c r="E30" s="39" t="s">
        <v>81</v>
      </c>
      <c r="F30" s="65" t="s">
        <v>226</v>
      </c>
      <c r="G30" s="41">
        <v>200000</v>
      </c>
      <c r="H30" s="41">
        <v>200000</v>
      </c>
      <c r="I30" s="42" t="s">
        <v>82</v>
      </c>
      <c r="J30" s="43">
        <v>0.0175</v>
      </c>
      <c r="K30" s="43">
        <v>0.035</v>
      </c>
      <c r="L30" s="44">
        <v>1770</v>
      </c>
      <c r="M30" s="44">
        <v>531</v>
      </c>
      <c r="N30" s="44">
        <v>354</v>
      </c>
      <c r="O30" s="45">
        <v>885</v>
      </c>
      <c r="P30" s="46"/>
      <c r="Q30" s="47" t="s">
        <v>227</v>
      </c>
      <c r="R30" s="48" t="s">
        <v>228</v>
      </c>
      <c r="S30" s="66" t="s">
        <v>229</v>
      </c>
    </row>
    <row r="31" s="19" customFormat="1" customHeight="1" spans="1:20">
      <c r="A31" s="67" t="s">
        <v>77</v>
      </c>
      <c r="B31" s="68" t="s">
        <v>230</v>
      </c>
      <c r="C31" s="69" t="s">
        <v>79</v>
      </c>
      <c r="D31" s="69" t="s">
        <v>231</v>
      </c>
      <c r="E31" s="70" t="s">
        <v>81</v>
      </c>
      <c r="F31" s="71" t="s">
        <v>232</v>
      </c>
      <c r="G31" s="72">
        <v>200000</v>
      </c>
      <c r="H31" s="72">
        <v>200000</v>
      </c>
      <c r="I31" s="73" t="s">
        <v>82</v>
      </c>
      <c r="J31" s="74">
        <v>0.0175</v>
      </c>
      <c r="K31" s="74">
        <v>0.035</v>
      </c>
      <c r="L31" s="75">
        <v>1770</v>
      </c>
      <c r="M31" s="75">
        <v>531</v>
      </c>
      <c r="N31" s="75">
        <v>354</v>
      </c>
      <c r="O31" s="69">
        <v>885</v>
      </c>
      <c r="P31" s="76"/>
      <c r="Q31" s="47" t="s">
        <v>233</v>
      </c>
      <c r="R31" s="48" t="s">
        <v>234</v>
      </c>
      <c r="S31" s="66" t="s">
        <v>235</v>
      </c>
      <c r="T31" s="17"/>
    </row>
    <row r="32" s="19" customFormat="1" customHeight="1" spans="1:20">
      <c r="A32" s="67" t="s">
        <v>77</v>
      </c>
      <c r="B32" s="68" t="s">
        <v>105</v>
      </c>
      <c r="C32" s="69" t="s">
        <v>79</v>
      </c>
      <c r="D32" s="69" t="s">
        <v>236</v>
      </c>
      <c r="E32" s="70" t="s">
        <v>81</v>
      </c>
      <c r="F32" s="71" t="s">
        <v>237</v>
      </c>
      <c r="G32" s="72">
        <v>200000</v>
      </c>
      <c r="H32" s="72">
        <v>200000</v>
      </c>
      <c r="I32" s="73" t="s">
        <v>82</v>
      </c>
      <c r="J32" s="74">
        <v>0.0175</v>
      </c>
      <c r="K32" s="74">
        <v>0.035</v>
      </c>
      <c r="L32" s="75">
        <v>1206</v>
      </c>
      <c r="M32" s="75">
        <v>362</v>
      </c>
      <c r="N32" s="75">
        <v>241</v>
      </c>
      <c r="O32" s="69">
        <v>603</v>
      </c>
      <c r="P32" s="76"/>
      <c r="Q32" s="47" t="s">
        <v>109</v>
      </c>
      <c r="R32" s="48" t="s">
        <v>110</v>
      </c>
      <c r="S32" s="66" t="s">
        <v>111</v>
      </c>
      <c r="T32" s="17"/>
    </row>
    <row r="33" s="19" customFormat="1" customHeight="1" spans="1:20">
      <c r="A33" s="67" t="s">
        <v>77</v>
      </c>
      <c r="B33" s="68" t="s">
        <v>91</v>
      </c>
      <c r="C33" s="69" t="s">
        <v>79</v>
      </c>
      <c r="D33" s="69" t="s">
        <v>238</v>
      </c>
      <c r="E33" s="70" t="s">
        <v>81</v>
      </c>
      <c r="F33" s="71" t="s">
        <v>239</v>
      </c>
      <c r="G33" s="72">
        <v>200000</v>
      </c>
      <c r="H33" s="72">
        <v>200000</v>
      </c>
      <c r="I33" s="73" t="s">
        <v>82</v>
      </c>
      <c r="J33" s="74">
        <v>0.0175</v>
      </c>
      <c r="K33" s="74">
        <v>0.035</v>
      </c>
      <c r="L33" s="75">
        <v>1516</v>
      </c>
      <c r="M33" s="75">
        <v>455</v>
      </c>
      <c r="N33" s="75">
        <v>303</v>
      </c>
      <c r="O33" s="69">
        <v>758</v>
      </c>
      <c r="P33" s="76"/>
      <c r="Q33" s="47" t="s">
        <v>95</v>
      </c>
      <c r="R33" s="48" t="s">
        <v>96</v>
      </c>
      <c r="S33" s="66" t="s">
        <v>97</v>
      </c>
      <c r="T33" s="17"/>
    </row>
    <row r="34" s="19" customFormat="1" customHeight="1" spans="1:20">
      <c r="A34" s="77" t="s">
        <v>77</v>
      </c>
      <c r="B34" s="78" t="s">
        <v>240</v>
      </c>
      <c r="C34" s="79" t="s">
        <v>241</v>
      </c>
      <c r="D34" s="80" t="s">
        <v>242</v>
      </c>
      <c r="E34" s="81" t="s">
        <v>243</v>
      </c>
      <c r="F34" s="82">
        <v>45272</v>
      </c>
      <c r="G34" s="41">
        <v>50000</v>
      </c>
      <c r="H34" s="41">
        <v>50000</v>
      </c>
      <c r="I34" s="83" t="s">
        <v>82</v>
      </c>
      <c r="J34" s="84">
        <f t="shared" ref="J34:J52" si="2">K34/2</f>
        <v>0.01975</v>
      </c>
      <c r="K34" s="84">
        <v>0.0395</v>
      </c>
      <c r="L34" s="85">
        <f t="shared" ref="L34:L75" si="3">M34+N34+O34</f>
        <v>504.72</v>
      </c>
      <c r="M34" s="85">
        <v>151</v>
      </c>
      <c r="N34" s="85">
        <v>101</v>
      </c>
      <c r="O34" s="86">
        <f>VLOOKUP(B34,[1]Sheet1!$B$1:$AB$65536,27,0)</f>
        <v>252.72</v>
      </c>
      <c r="P34" s="46"/>
      <c r="Q34" s="87"/>
      <c r="R34" s="88"/>
      <c r="S34" s="89"/>
      <c r="T34" s="17"/>
    </row>
    <row r="35" customHeight="1" spans="1:20">
      <c r="A35" s="77" t="s">
        <v>77</v>
      </c>
      <c r="B35" s="78" t="s">
        <v>244</v>
      </c>
      <c r="C35" s="79" t="s">
        <v>241</v>
      </c>
      <c r="D35" s="80" t="s">
        <v>245</v>
      </c>
      <c r="E35" s="81" t="s">
        <v>243</v>
      </c>
      <c r="F35" s="82">
        <v>45219</v>
      </c>
      <c r="G35" s="41">
        <v>200000</v>
      </c>
      <c r="H35" s="41">
        <v>200000</v>
      </c>
      <c r="I35" s="83" t="s">
        <v>82</v>
      </c>
      <c r="J35" s="84">
        <f t="shared" si="2"/>
        <v>0.01975</v>
      </c>
      <c r="K35" s="84">
        <v>0.0395</v>
      </c>
      <c r="L35" s="85">
        <f t="shared" si="3"/>
        <v>2018.89</v>
      </c>
      <c r="M35" s="85">
        <v>605</v>
      </c>
      <c r="N35" s="85">
        <v>404</v>
      </c>
      <c r="O35" s="86">
        <f>VLOOKUP(B35,[1]Sheet1!$B$1:$AB$65536,27,0)</f>
        <v>1009.89</v>
      </c>
      <c r="P35" s="46"/>
    </row>
    <row r="36" customHeight="1" spans="1:20">
      <c r="A36" s="77" t="s">
        <v>77</v>
      </c>
      <c r="B36" s="78" t="s">
        <v>246</v>
      </c>
      <c r="C36" s="79" t="s">
        <v>241</v>
      </c>
      <c r="D36" s="80" t="s">
        <v>247</v>
      </c>
      <c r="E36" s="81" t="s">
        <v>243</v>
      </c>
      <c r="F36" s="82">
        <v>45231</v>
      </c>
      <c r="G36" s="41">
        <v>200000</v>
      </c>
      <c r="H36" s="41">
        <v>200000</v>
      </c>
      <c r="I36" s="83" t="s">
        <v>82</v>
      </c>
      <c r="J36" s="84">
        <f t="shared" si="2"/>
        <v>0.01975</v>
      </c>
      <c r="K36" s="84">
        <v>0.0395</v>
      </c>
      <c r="L36" s="85">
        <f t="shared" si="3"/>
        <v>2018.89</v>
      </c>
      <c r="M36" s="85">
        <v>605</v>
      </c>
      <c r="N36" s="85">
        <v>404</v>
      </c>
      <c r="O36" s="86">
        <f>VLOOKUP(B36,[1]Sheet1!$B$1:$AB$65536,27,0)</f>
        <v>1009.89</v>
      </c>
      <c r="P36" s="46"/>
    </row>
    <row r="37" customHeight="1" spans="1:20">
      <c r="A37" s="77" t="s">
        <v>77</v>
      </c>
      <c r="B37" s="78" t="s">
        <v>248</v>
      </c>
      <c r="C37" s="79" t="s">
        <v>241</v>
      </c>
      <c r="D37" s="80" t="s">
        <v>249</v>
      </c>
      <c r="E37" s="81" t="s">
        <v>243</v>
      </c>
      <c r="F37" s="82">
        <v>45245</v>
      </c>
      <c r="G37" s="41">
        <v>200000</v>
      </c>
      <c r="H37" s="41">
        <v>200000</v>
      </c>
      <c r="I37" s="83" t="s">
        <v>82</v>
      </c>
      <c r="J37" s="84">
        <f t="shared" si="2"/>
        <v>0.01975</v>
      </c>
      <c r="K37" s="84">
        <v>0.0395</v>
      </c>
      <c r="L37" s="85">
        <f t="shared" si="3"/>
        <v>2018.89</v>
      </c>
      <c r="M37" s="85">
        <v>605</v>
      </c>
      <c r="N37" s="85">
        <v>404</v>
      </c>
      <c r="O37" s="86">
        <f>VLOOKUP(B37,[1]Sheet1!$B$1:$AB$65536,27,0)</f>
        <v>1009.89</v>
      </c>
      <c r="P37" s="46"/>
    </row>
    <row r="38" customHeight="1" spans="1:20">
      <c r="A38" s="77" t="s">
        <v>77</v>
      </c>
      <c r="B38" s="78" t="s">
        <v>250</v>
      </c>
      <c r="C38" s="79" t="s">
        <v>241</v>
      </c>
      <c r="D38" s="80" t="s">
        <v>251</v>
      </c>
      <c r="E38" s="81" t="s">
        <v>243</v>
      </c>
      <c r="F38" s="82">
        <v>45257</v>
      </c>
      <c r="G38" s="41">
        <v>200000</v>
      </c>
      <c r="H38" s="41">
        <v>200000</v>
      </c>
      <c r="I38" s="83" t="s">
        <v>82</v>
      </c>
      <c r="J38" s="84">
        <f t="shared" si="2"/>
        <v>0.01975</v>
      </c>
      <c r="K38" s="84">
        <v>0.0395</v>
      </c>
      <c r="L38" s="85">
        <f t="shared" si="3"/>
        <v>2018.89</v>
      </c>
      <c r="M38" s="85">
        <v>605</v>
      </c>
      <c r="N38" s="85">
        <v>404</v>
      </c>
      <c r="O38" s="86">
        <f>VLOOKUP(B38,[1]Sheet1!$B$1:$AB$65536,27,0)</f>
        <v>1009.89</v>
      </c>
      <c r="P38" s="46"/>
    </row>
    <row r="39" customHeight="1" spans="1:20">
      <c r="A39" s="77" t="s">
        <v>77</v>
      </c>
      <c r="B39" s="78" t="s">
        <v>252</v>
      </c>
      <c r="C39" s="79" t="s">
        <v>241</v>
      </c>
      <c r="D39" s="80" t="s">
        <v>253</v>
      </c>
      <c r="E39" s="81" t="s">
        <v>243</v>
      </c>
      <c r="F39" s="82">
        <v>45307</v>
      </c>
      <c r="G39" s="41">
        <v>100000</v>
      </c>
      <c r="H39" s="41">
        <v>100000</v>
      </c>
      <c r="I39" s="83" t="s">
        <v>82</v>
      </c>
      <c r="J39" s="84">
        <f t="shared" si="2"/>
        <v>0.01975</v>
      </c>
      <c r="K39" s="84">
        <v>0.0395</v>
      </c>
      <c r="L39" s="85">
        <f t="shared" si="3"/>
        <v>1009.44</v>
      </c>
      <c r="M39" s="85">
        <v>302</v>
      </c>
      <c r="N39" s="85">
        <v>202</v>
      </c>
      <c r="O39" s="86">
        <f>VLOOKUP(B39,[1]Sheet1!$B$1:$AB$65536,27,0)</f>
        <v>505.44</v>
      </c>
      <c r="P39" s="46"/>
    </row>
    <row r="40" customHeight="1" spans="1:20">
      <c r="A40" s="77" t="s">
        <v>77</v>
      </c>
      <c r="B40" s="78" t="s">
        <v>254</v>
      </c>
      <c r="C40" s="79" t="s">
        <v>241</v>
      </c>
      <c r="D40" s="80" t="s">
        <v>255</v>
      </c>
      <c r="E40" s="81" t="s">
        <v>243</v>
      </c>
      <c r="F40" s="82">
        <v>45328</v>
      </c>
      <c r="G40" s="41">
        <v>200000</v>
      </c>
      <c r="H40" s="41">
        <v>200000</v>
      </c>
      <c r="I40" s="83" t="s">
        <v>82</v>
      </c>
      <c r="J40" s="84">
        <f t="shared" si="2"/>
        <v>0.01975</v>
      </c>
      <c r="K40" s="84">
        <v>0.0395</v>
      </c>
      <c r="L40" s="85">
        <f t="shared" si="3"/>
        <v>2018.89</v>
      </c>
      <c r="M40" s="85">
        <v>605</v>
      </c>
      <c r="N40" s="85">
        <v>404</v>
      </c>
      <c r="O40" s="86">
        <f>VLOOKUP(B40,[1]Sheet1!$B$1:$AB$65536,27,0)</f>
        <v>1009.89</v>
      </c>
      <c r="P40" s="46"/>
    </row>
    <row r="41" customHeight="1" spans="1:20">
      <c r="A41" s="77" t="s">
        <v>77</v>
      </c>
      <c r="B41" s="78" t="s">
        <v>256</v>
      </c>
      <c r="C41" s="79" t="s">
        <v>241</v>
      </c>
      <c r="D41" s="80" t="s">
        <v>255</v>
      </c>
      <c r="E41" s="81" t="s">
        <v>243</v>
      </c>
      <c r="F41" s="82">
        <v>45328</v>
      </c>
      <c r="G41" s="41">
        <v>150000</v>
      </c>
      <c r="H41" s="41">
        <v>150000</v>
      </c>
      <c r="I41" s="83" t="s">
        <v>82</v>
      </c>
      <c r="J41" s="84">
        <f t="shared" si="2"/>
        <v>0.01975</v>
      </c>
      <c r="K41" s="84">
        <v>0.0395</v>
      </c>
      <c r="L41" s="85">
        <f t="shared" si="3"/>
        <v>1514.17</v>
      </c>
      <c r="M41" s="85">
        <v>454</v>
      </c>
      <c r="N41" s="85">
        <v>303</v>
      </c>
      <c r="O41" s="86">
        <f>VLOOKUP(B41,[1]Sheet1!$B$1:$AB$65536,27,0)</f>
        <v>757.17</v>
      </c>
      <c r="P41" s="46"/>
    </row>
    <row r="42" customHeight="1" spans="1:20">
      <c r="A42" s="77" t="s">
        <v>77</v>
      </c>
      <c r="B42" s="78" t="s">
        <v>257</v>
      </c>
      <c r="C42" s="79" t="s">
        <v>241</v>
      </c>
      <c r="D42" s="80" t="s">
        <v>258</v>
      </c>
      <c r="E42" s="81" t="s">
        <v>243</v>
      </c>
      <c r="F42" s="82">
        <v>45373</v>
      </c>
      <c r="G42" s="41">
        <v>100000</v>
      </c>
      <c r="H42" s="41">
        <v>100000</v>
      </c>
      <c r="I42" s="83" t="s">
        <v>82</v>
      </c>
      <c r="J42" s="84">
        <f t="shared" si="2"/>
        <v>0.01975</v>
      </c>
      <c r="K42" s="84">
        <v>0.0395</v>
      </c>
      <c r="L42" s="85">
        <f t="shared" si="3"/>
        <v>1009.44</v>
      </c>
      <c r="M42" s="85">
        <v>302</v>
      </c>
      <c r="N42" s="85">
        <v>202</v>
      </c>
      <c r="O42" s="86">
        <f>VLOOKUP(B42,[1]Sheet1!$B$1:$AB$65536,27,0)</f>
        <v>505.44</v>
      </c>
      <c r="P42" s="46"/>
    </row>
    <row r="43" customHeight="1" spans="1:20">
      <c r="A43" s="77" t="s">
        <v>77</v>
      </c>
      <c r="B43" s="78" t="s">
        <v>259</v>
      </c>
      <c r="C43" s="79" t="s">
        <v>241</v>
      </c>
      <c r="D43" s="80" t="s">
        <v>260</v>
      </c>
      <c r="E43" s="81" t="s">
        <v>243</v>
      </c>
      <c r="F43" s="82">
        <v>45378</v>
      </c>
      <c r="G43" s="41">
        <v>100000</v>
      </c>
      <c r="H43" s="41">
        <v>100000</v>
      </c>
      <c r="I43" s="83" t="s">
        <v>82</v>
      </c>
      <c r="J43" s="84">
        <f t="shared" si="2"/>
        <v>0.01975</v>
      </c>
      <c r="K43" s="84">
        <v>0.0395</v>
      </c>
      <c r="L43" s="85">
        <f t="shared" si="3"/>
        <v>1009.44</v>
      </c>
      <c r="M43" s="85">
        <v>302</v>
      </c>
      <c r="N43" s="85">
        <v>202</v>
      </c>
      <c r="O43" s="86">
        <f>VLOOKUP(B43,[1]Sheet1!$B$1:$AB$65536,27,0)</f>
        <v>505.44</v>
      </c>
      <c r="P43" s="46"/>
    </row>
    <row r="44" customHeight="1" spans="1:20">
      <c r="A44" s="77" t="s">
        <v>77</v>
      </c>
      <c r="B44" s="78" t="s">
        <v>261</v>
      </c>
      <c r="C44" s="79" t="s">
        <v>262</v>
      </c>
      <c r="D44" s="80" t="s">
        <v>263</v>
      </c>
      <c r="E44" s="81" t="s">
        <v>243</v>
      </c>
      <c r="F44" s="82">
        <v>45302</v>
      </c>
      <c r="G44" s="41">
        <v>200000</v>
      </c>
      <c r="H44" s="41">
        <v>200000</v>
      </c>
      <c r="I44" s="83" t="s">
        <v>82</v>
      </c>
      <c r="J44" s="84">
        <f t="shared" si="2"/>
        <v>0.01975</v>
      </c>
      <c r="K44" s="84">
        <v>0.0395</v>
      </c>
      <c r="L44" s="85">
        <f t="shared" si="3"/>
        <v>2018.89</v>
      </c>
      <c r="M44" s="85">
        <v>605</v>
      </c>
      <c r="N44" s="85">
        <v>404</v>
      </c>
      <c r="O44" s="86">
        <f>VLOOKUP(B44,[1]Sheet1!$B$1:$AB$65536,27,0)</f>
        <v>1009.89</v>
      </c>
      <c r="P44" s="46"/>
    </row>
    <row r="45" customHeight="1" spans="1:20">
      <c r="A45" s="77" t="s">
        <v>77</v>
      </c>
      <c r="B45" s="78" t="s">
        <v>264</v>
      </c>
      <c r="C45" s="79" t="s">
        <v>241</v>
      </c>
      <c r="D45" s="80" t="s">
        <v>265</v>
      </c>
      <c r="E45" s="81" t="s">
        <v>243</v>
      </c>
      <c r="F45" s="82">
        <v>45412</v>
      </c>
      <c r="G45" s="41">
        <v>100000</v>
      </c>
      <c r="H45" s="41">
        <v>100000</v>
      </c>
      <c r="I45" s="83" t="s">
        <v>82</v>
      </c>
      <c r="J45" s="84">
        <f t="shared" si="2"/>
        <v>0.01975</v>
      </c>
      <c r="K45" s="84">
        <v>0.0395</v>
      </c>
      <c r="L45" s="85">
        <f t="shared" si="3"/>
        <v>1009.44</v>
      </c>
      <c r="M45" s="85">
        <v>302</v>
      </c>
      <c r="N45" s="85">
        <v>202</v>
      </c>
      <c r="O45" s="86">
        <f>VLOOKUP(B45,[1]Sheet1!$B$1:$AB$65536,27,0)</f>
        <v>505.44</v>
      </c>
      <c r="P45" s="46"/>
    </row>
    <row r="46" customHeight="1" spans="1:20">
      <c r="A46" s="77" t="s">
        <v>77</v>
      </c>
      <c r="B46" s="78" t="s">
        <v>266</v>
      </c>
      <c r="C46" s="79" t="s">
        <v>241</v>
      </c>
      <c r="D46" s="80" t="s">
        <v>267</v>
      </c>
      <c r="E46" s="81" t="s">
        <v>243</v>
      </c>
      <c r="F46" s="82">
        <v>45405</v>
      </c>
      <c r="G46" s="41">
        <v>200000</v>
      </c>
      <c r="H46" s="41">
        <v>200000</v>
      </c>
      <c r="I46" s="83" t="s">
        <v>82</v>
      </c>
      <c r="J46" s="84">
        <f t="shared" si="2"/>
        <v>0.01975</v>
      </c>
      <c r="K46" s="84">
        <v>0.0395</v>
      </c>
      <c r="L46" s="85">
        <f t="shared" si="3"/>
        <v>2018.89</v>
      </c>
      <c r="M46" s="85">
        <v>605</v>
      </c>
      <c r="N46" s="85">
        <v>404</v>
      </c>
      <c r="O46" s="86">
        <f>VLOOKUP(B46,[1]Sheet1!$B$1:$AB$65536,27,0)</f>
        <v>1009.89</v>
      </c>
      <c r="P46" s="46"/>
    </row>
    <row r="47" customHeight="1" spans="1:20">
      <c r="A47" s="77" t="s">
        <v>77</v>
      </c>
      <c r="B47" s="78" t="s">
        <v>268</v>
      </c>
      <c r="C47" s="79" t="s">
        <v>241</v>
      </c>
      <c r="D47" s="80" t="s">
        <v>269</v>
      </c>
      <c r="E47" s="81" t="s">
        <v>243</v>
      </c>
      <c r="F47" s="82">
        <v>45467</v>
      </c>
      <c r="G47" s="41">
        <v>200000</v>
      </c>
      <c r="H47" s="41">
        <v>200000</v>
      </c>
      <c r="I47" s="83" t="s">
        <v>82</v>
      </c>
      <c r="J47" s="84">
        <f t="shared" si="2"/>
        <v>0.01975</v>
      </c>
      <c r="K47" s="84">
        <v>0.0395</v>
      </c>
      <c r="L47" s="85">
        <f t="shared" si="3"/>
        <v>2018.89</v>
      </c>
      <c r="M47" s="85">
        <v>605</v>
      </c>
      <c r="N47" s="85">
        <v>404</v>
      </c>
      <c r="O47" s="86">
        <f>VLOOKUP(B47,[1]Sheet1!$B$1:$AB$65536,27,0)</f>
        <v>1009.89</v>
      </c>
      <c r="P47" s="46"/>
    </row>
    <row r="48" customHeight="1" spans="1:20">
      <c r="A48" s="77" t="s">
        <v>77</v>
      </c>
      <c r="B48" s="78" t="s">
        <v>270</v>
      </c>
      <c r="C48" s="79" t="s">
        <v>241</v>
      </c>
      <c r="D48" s="80" t="s">
        <v>271</v>
      </c>
      <c r="E48" s="81" t="s">
        <v>243</v>
      </c>
      <c r="F48" s="82">
        <v>45470</v>
      </c>
      <c r="G48" s="41">
        <v>200000</v>
      </c>
      <c r="H48" s="41">
        <v>200000</v>
      </c>
      <c r="I48" s="83" t="s">
        <v>82</v>
      </c>
      <c r="J48" s="84">
        <f t="shared" si="2"/>
        <v>0.01975</v>
      </c>
      <c r="K48" s="84">
        <v>0.0395</v>
      </c>
      <c r="L48" s="85">
        <f t="shared" si="3"/>
        <v>2018.89</v>
      </c>
      <c r="M48" s="85">
        <v>605</v>
      </c>
      <c r="N48" s="85">
        <v>404</v>
      </c>
      <c r="O48" s="86">
        <f>VLOOKUP(B48,[1]Sheet1!$B$1:$AB$65536,27,0)</f>
        <v>1009.89</v>
      </c>
      <c r="P48" s="46"/>
    </row>
    <row r="49" customHeight="1" spans="1:16">
      <c r="A49" s="77" t="s">
        <v>77</v>
      </c>
      <c r="B49" s="78" t="s">
        <v>272</v>
      </c>
      <c r="C49" s="79" t="s">
        <v>241</v>
      </c>
      <c r="D49" s="80" t="s">
        <v>273</v>
      </c>
      <c r="E49" s="81" t="s">
        <v>243</v>
      </c>
      <c r="F49" s="82">
        <v>45490</v>
      </c>
      <c r="G49" s="41">
        <v>200000</v>
      </c>
      <c r="H49" s="41">
        <v>200000</v>
      </c>
      <c r="I49" s="83" t="s">
        <v>82</v>
      </c>
      <c r="J49" s="84">
        <f t="shared" si="2"/>
        <v>0.01975</v>
      </c>
      <c r="K49" s="84">
        <v>0.0395</v>
      </c>
      <c r="L49" s="85">
        <f t="shared" si="3"/>
        <v>2018.89</v>
      </c>
      <c r="M49" s="85">
        <v>605</v>
      </c>
      <c r="N49" s="85">
        <v>404</v>
      </c>
      <c r="O49" s="86">
        <f>VLOOKUP(B49,[1]Sheet1!$B$1:$AB$65536,27,0)</f>
        <v>1009.89</v>
      </c>
      <c r="P49" s="46"/>
    </row>
    <row r="50" customHeight="1" spans="1:16">
      <c r="A50" s="77" t="s">
        <v>77</v>
      </c>
      <c r="B50" s="78" t="s">
        <v>274</v>
      </c>
      <c r="C50" s="79" t="s">
        <v>241</v>
      </c>
      <c r="D50" s="80" t="s">
        <v>275</v>
      </c>
      <c r="E50" s="81" t="s">
        <v>243</v>
      </c>
      <c r="F50" s="82">
        <v>45513</v>
      </c>
      <c r="G50" s="41">
        <v>150000</v>
      </c>
      <c r="H50" s="41">
        <v>150000</v>
      </c>
      <c r="I50" s="83" t="s">
        <v>82</v>
      </c>
      <c r="J50" s="84">
        <f t="shared" si="2"/>
        <v>0.01925</v>
      </c>
      <c r="K50" s="84">
        <v>0.0385</v>
      </c>
      <c r="L50" s="85">
        <f t="shared" si="3"/>
        <v>1475.83</v>
      </c>
      <c r="M50" s="85">
        <v>442</v>
      </c>
      <c r="N50" s="85">
        <v>295</v>
      </c>
      <c r="O50" s="86">
        <f>VLOOKUP(B50,[1]Sheet1!$B$1:$AB$65536,27,0)</f>
        <v>738.83</v>
      </c>
      <c r="P50" s="46"/>
    </row>
    <row r="51" customHeight="1" spans="1:16">
      <c r="A51" s="77" t="s">
        <v>77</v>
      </c>
      <c r="B51" s="78" t="s">
        <v>276</v>
      </c>
      <c r="C51" s="79" t="s">
        <v>241</v>
      </c>
      <c r="D51" s="80" t="s">
        <v>277</v>
      </c>
      <c r="E51" s="81" t="s">
        <v>243</v>
      </c>
      <c r="F51" s="82">
        <v>46733</v>
      </c>
      <c r="G51" s="41">
        <v>200000</v>
      </c>
      <c r="H51" s="41">
        <v>200000</v>
      </c>
      <c r="I51" s="83" t="s">
        <v>82</v>
      </c>
      <c r="J51" s="84">
        <f t="shared" si="2"/>
        <v>0.018</v>
      </c>
      <c r="K51" s="90">
        <v>0.036</v>
      </c>
      <c r="L51" s="85">
        <f t="shared" si="3"/>
        <v>1840</v>
      </c>
      <c r="M51" s="85">
        <v>552</v>
      </c>
      <c r="N51" s="85">
        <v>368</v>
      </c>
      <c r="O51" s="86">
        <f>VLOOKUP(B51,[1]Sheet1!$B$1:$AB$65536,27,0)</f>
        <v>920</v>
      </c>
      <c r="P51" s="46"/>
    </row>
    <row r="52" customHeight="1" spans="1:16">
      <c r="A52" s="77" t="s">
        <v>77</v>
      </c>
      <c r="B52" s="78" t="s">
        <v>278</v>
      </c>
      <c r="C52" s="79" t="s">
        <v>241</v>
      </c>
      <c r="D52" s="80" t="s">
        <v>279</v>
      </c>
      <c r="E52" s="81" t="s">
        <v>243</v>
      </c>
      <c r="F52" s="82">
        <v>45644</v>
      </c>
      <c r="G52" s="41">
        <v>200000</v>
      </c>
      <c r="H52" s="41">
        <v>200000</v>
      </c>
      <c r="I52" s="83" t="s">
        <v>82</v>
      </c>
      <c r="J52" s="84">
        <f t="shared" si="2"/>
        <v>0.018</v>
      </c>
      <c r="K52" s="90">
        <v>0.036</v>
      </c>
      <c r="L52" s="85">
        <f t="shared" si="3"/>
        <v>1840</v>
      </c>
      <c r="M52" s="85">
        <v>552</v>
      </c>
      <c r="N52" s="85">
        <v>368</v>
      </c>
      <c r="O52" s="86">
        <f>VLOOKUP(B52,[1]Sheet1!$B$1:$AB$65536,27,0)</f>
        <v>920</v>
      </c>
      <c r="P52" s="46"/>
    </row>
    <row r="53" customHeight="1" spans="1:16">
      <c r="A53" s="77" t="s">
        <v>77</v>
      </c>
      <c r="B53" s="78" t="s">
        <v>280</v>
      </c>
      <c r="C53" s="79" t="s">
        <v>241</v>
      </c>
      <c r="D53" s="80" t="s">
        <v>281</v>
      </c>
      <c r="E53" s="81" t="s">
        <v>243</v>
      </c>
      <c r="F53" s="82">
        <v>45679</v>
      </c>
      <c r="G53" s="41">
        <v>200000</v>
      </c>
      <c r="H53" s="41">
        <v>200000</v>
      </c>
      <c r="I53" s="83" t="s">
        <v>82</v>
      </c>
      <c r="J53" s="84">
        <v>0.018</v>
      </c>
      <c r="K53" s="90">
        <v>0.036</v>
      </c>
      <c r="L53" s="85">
        <f t="shared" si="3"/>
        <v>1840</v>
      </c>
      <c r="M53" s="85">
        <v>552</v>
      </c>
      <c r="N53" s="85">
        <v>368</v>
      </c>
      <c r="O53" s="86">
        <f>VLOOKUP(B53,[1]Sheet1!$B$1:$AB$65536,27,0)</f>
        <v>920</v>
      </c>
      <c r="P53" s="46"/>
    </row>
    <row r="54" customHeight="1" spans="1:16">
      <c r="A54" s="77" t="s">
        <v>77</v>
      </c>
      <c r="B54" s="78" t="s">
        <v>282</v>
      </c>
      <c r="C54" s="79" t="s">
        <v>241</v>
      </c>
      <c r="D54" s="80" t="s">
        <v>283</v>
      </c>
      <c r="E54" s="81" t="s">
        <v>243</v>
      </c>
      <c r="F54" s="82">
        <v>45664</v>
      </c>
      <c r="G54" s="41">
        <v>200000</v>
      </c>
      <c r="H54" s="41">
        <v>200000</v>
      </c>
      <c r="I54" s="83" t="s">
        <v>82</v>
      </c>
      <c r="J54" s="84">
        <v>0.018</v>
      </c>
      <c r="K54" s="90">
        <v>0.036</v>
      </c>
      <c r="L54" s="85">
        <f t="shared" si="3"/>
        <v>1840</v>
      </c>
      <c r="M54" s="85">
        <v>552</v>
      </c>
      <c r="N54" s="85">
        <v>368</v>
      </c>
      <c r="O54" s="86">
        <f>VLOOKUP(B54,[1]Sheet1!$B$1:$AB$65536,27,0)</f>
        <v>920</v>
      </c>
      <c r="P54" s="46"/>
    </row>
    <row r="55" customHeight="1" spans="1:16">
      <c r="A55" s="77" t="s">
        <v>77</v>
      </c>
      <c r="B55" s="78" t="s">
        <v>284</v>
      </c>
      <c r="C55" s="79" t="s">
        <v>241</v>
      </c>
      <c r="D55" s="80" t="s">
        <v>285</v>
      </c>
      <c r="E55" s="81" t="s">
        <v>243</v>
      </c>
      <c r="F55" s="82">
        <v>45744</v>
      </c>
      <c r="G55" s="41">
        <v>100000</v>
      </c>
      <c r="H55" s="41">
        <v>100000</v>
      </c>
      <c r="I55" s="83" t="s">
        <v>82</v>
      </c>
      <c r="J55" s="84">
        <v>0.018</v>
      </c>
      <c r="K55" s="90">
        <v>0.036</v>
      </c>
      <c r="L55" s="85">
        <f t="shared" si="3"/>
        <v>920</v>
      </c>
      <c r="M55" s="85">
        <v>276</v>
      </c>
      <c r="N55" s="85">
        <v>184</v>
      </c>
      <c r="O55" s="86">
        <f>VLOOKUP(B55,[1]Sheet1!$B$1:$AB$65536,27,0)</f>
        <v>460</v>
      </c>
      <c r="P55" s="46"/>
    </row>
    <row r="56" customHeight="1" spans="1:16">
      <c r="A56" s="77" t="s">
        <v>77</v>
      </c>
      <c r="B56" s="78" t="s">
        <v>286</v>
      </c>
      <c r="C56" s="79" t="s">
        <v>241</v>
      </c>
      <c r="D56" s="80" t="s">
        <v>287</v>
      </c>
      <c r="E56" s="81" t="s">
        <v>243</v>
      </c>
      <c r="F56" s="82">
        <v>45743</v>
      </c>
      <c r="G56" s="41">
        <v>200000</v>
      </c>
      <c r="H56" s="41">
        <v>200000</v>
      </c>
      <c r="I56" s="83" t="s">
        <v>82</v>
      </c>
      <c r="J56" s="84">
        <v>0.018</v>
      </c>
      <c r="K56" s="90">
        <v>0.036</v>
      </c>
      <c r="L56" s="85">
        <f t="shared" si="3"/>
        <v>1840</v>
      </c>
      <c r="M56" s="85">
        <v>552</v>
      </c>
      <c r="N56" s="85">
        <v>368</v>
      </c>
      <c r="O56" s="86">
        <f>VLOOKUP(B56,[1]Sheet1!$B$1:$AB$65536,27,0)</f>
        <v>920</v>
      </c>
      <c r="P56" s="46"/>
    </row>
    <row r="57" customHeight="1" spans="1:16">
      <c r="A57" s="77" t="s">
        <v>77</v>
      </c>
      <c r="B57" s="78" t="s">
        <v>288</v>
      </c>
      <c r="C57" s="79" t="s">
        <v>241</v>
      </c>
      <c r="D57" s="80" t="s">
        <v>289</v>
      </c>
      <c r="E57" s="81" t="s">
        <v>243</v>
      </c>
      <c r="F57" s="82">
        <v>45768</v>
      </c>
      <c r="G57" s="41">
        <v>200000</v>
      </c>
      <c r="H57" s="41">
        <v>200000</v>
      </c>
      <c r="I57" s="83" t="s">
        <v>82</v>
      </c>
      <c r="J57" s="91">
        <f t="shared" ref="J57:J62" si="4">K57/2</f>
        <v>0.018</v>
      </c>
      <c r="K57" s="91">
        <v>0.036</v>
      </c>
      <c r="L57" s="85">
        <f t="shared" si="3"/>
        <v>1840</v>
      </c>
      <c r="M57" s="85">
        <v>552</v>
      </c>
      <c r="N57" s="85">
        <v>368</v>
      </c>
      <c r="O57" s="86">
        <f>VLOOKUP(B57,[1]Sheet1!$B$1:$AB$65536,27,0)</f>
        <v>920</v>
      </c>
      <c r="P57" s="46"/>
    </row>
    <row r="58" customHeight="1" spans="1:16">
      <c r="A58" s="77" t="s">
        <v>77</v>
      </c>
      <c r="B58" s="78" t="s">
        <v>290</v>
      </c>
      <c r="C58" s="79" t="s">
        <v>241</v>
      </c>
      <c r="D58" s="80" t="s">
        <v>289</v>
      </c>
      <c r="E58" s="81" t="s">
        <v>243</v>
      </c>
      <c r="F58" s="82">
        <v>45768</v>
      </c>
      <c r="G58" s="41">
        <v>200000</v>
      </c>
      <c r="H58" s="41">
        <v>200000</v>
      </c>
      <c r="I58" s="83" t="s">
        <v>82</v>
      </c>
      <c r="J58" s="91">
        <f t="shared" si="4"/>
        <v>0.018</v>
      </c>
      <c r="K58" s="91">
        <v>0.036</v>
      </c>
      <c r="L58" s="85">
        <f t="shared" si="3"/>
        <v>1840</v>
      </c>
      <c r="M58" s="85">
        <v>552</v>
      </c>
      <c r="N58" s="85">
        <v>368</v>
      </c>
      <c r="O58" s="86">
        <f>VLOOKUP(B58,[1]Sheet1!$B$1:$AB$65536,27,0)</f>
        <v>920</v>
      </c>
      <c r="P58" s="46"/>
    </row>
    <row r="59" customHeight="1" spans="1:16">
      <c r="A59" s="77" t="s">
        <v>77</v>
      </c>
      <c r="B59" s="78" t="s">
        <v>291</v>
      </c>
      <c r="C59" s="79" t="s">
        <v>241</v>
      </c>
      <c r="D59" s="80" t="s">
        <v>292</v>
      </c>
      <c r="E59" s="81" t="s">
        <v>243</v>
      </c>
      <c r="F59" s="82">
        <v>45811</v>
      </c>
      <c r="G59" s="41">
        <v>200000</v>
      </c>
      <c r="H59" s="41">
        <v>200000</v>
      </c>
      <c r="I59" s="83" t="s">
        <v>82</v>
      </c>
      <c r="J59" s="91">
        <f t="shared" si="4"/>
        <v>0.0175</v>
      </c>
      <c r="K59" s="91">
        <v>0.035</v>
      </c>
      <c r="L59" s="85">
        <f t="shared" si="3"/>
        <v>1788.89</v>
      </c>
      <c r="M59" s="85">
        <v>536</v>
      </c>
      <c r="N59" s="85">
        <v>358</v>
      </c>
      <c r="O59" s="86">
        <f>VLOOKUP(B59,[1]Sheet1!$B$1:$AB$65536,27,0)</f>
        <v>894.89</v>
      </c>
      <c r="P59" s="46"/>
    </row>
    <row r="60" customHeight="1" spans="1:16">
      <c r="A60" s="77" t="s">
        <v>77</v>
      </c>
      <c r="B60" s="78" t="s">
        <v>293</v>
      </c>
      <c r="C60" s="79" t="s">
        <v>241</v>
      </c>
      <c r="D60" s="80" t="s">
        <v>294</v>
      </c>
      <c r="E60" s="81" t="s">
        <v>243</v>
      </c>
      <c r="F60" s="82">
        <v>45775</v>
      </c>
      <c r="G60" s="41">
        <v>150000</v>
      </c>
      <c r="H60" s="41">
        <v>150000</v>
      </c>
      <c r="I60" s="83" t="s">
        <v>82</v>
      </c>
      <c r="J60" s="91">
        <f t="shared" si="4"/>
        <v>0.018</v>
      </c>
      <c r="K60" s="91">
        <v>0.036</v>
      </c>
      <c r="L60" s="85">
        <f t="shared" si="3"/>
        <v>1380</v>
      </c>
      <c r="M60" s="85">
        <v>414</v>
      </c>
      <c r="N60" s="85">
        <v>276</v>
      </c>
      <c r="O60" s="86">
        <f>VLOOKUP(B60,[1]Sheet1!$B$1:$AB$65536,27,0)</f>
        <v>690</v>
      </c>
      <c r="P60" s="46"/>
    </row>
    <row r="61" customHeight="1" spans="1:16">
      <c r="A61" s="77" t="s">
        <v>77</v>
      </c>
      <c r="B61" s="78" t="s">
        <v>295</v>
      </c>
      <c r="C61" s="79" t="s">
        <v>241</v>
      </c>
      <c r="D61" s="80" t="s">
        <v>296</v>
      </c>
      <c r="E61" s="81" t="s">
        <v>243</v>
      </c>
      <c r="F61" s="82">
        <v>45813</v>
      </c>
      <c r="G61" s="41">
        <v>200000</v>
      </c>
      <c r="H61" s="41">
        <v>200000</v>
      </c>
      <c r="I61" s="83" t="s">
        <v>82</v>
      </c>
      <c r="J61" s="91">
        <f t="shared" si="4"/>
        <v>0.0175</v>
      </c>
      <c r="K61" s="91">
        <v>0.035</v>
      </c>
      <c r="L61" s="85">
        <f t="shared" si="3"/>
        <v>1788.89</v>
      </c>
      <c r="M61" s="85">
        <v>536</v>
      </c>
      <c r="N61" s="85">
        <v>358</v>
      </c>
      <c r="O61" s="86">
        <f>VLOOKUP(B61,[1]Sheet1!$B$1:$AB$65536,27,0)</f>
        <v>894.89</v>
      </c>
      <c r="P61" s="46"/>
    </row>
    <row r="62" customHeight="1" spans="1:16">
      <c r="A62" s="77" t="s">
        <v>77</v>
      </c>
      <c r="B62" s="78" t="s">
        <v>297</v>
      </c>
      <c r="C62" s="79" t="s">
        <v>298</v>
      </c>
      <c r="D62" s="80" t="s">
        <v>299</v>
      </c>
      <c r="E62" s="81" t="s">
        <v>243</v>
      </c>
      <c r="F62" s="82">
        <v>45821</v>
      </c>
      <c r="G62" s="41">
        <v>200000</v>
      </c>
      <c r="H62" s="41">
        <v>200000</v>
      </c>
      <c r="I62" s="83" t="s">
        <v>82</v>
      </c>
      <c r="J62" s="91">
        <f t="shared" si="4"/>
        <v>0.0175</v>
      </c>
      <c r="K62" s="91">
        <v>0.035</v>
      </c>
      <c r="L62" s="85">
        <f t="shared" si="3"/>
        <v>1788.89</v>
      </c>
      <c r="M62" s="85">
        <v>536</v>
      </c>
      <c r="N62" s="85">
        <v>358</v>
      </c>
      <c r="O62" s="86">
        <f>VLOOKUP(B62,[1]Sheet1!$B$1:$AB$65536,27,0)</f>
        <v>894.89</v>
      </c>
      <c r="P62" s="46"/>
    </row>
    <row r="63" customHeight="1" spans="1:16">
      <c r="A63" s="77" t="s">
        <v>77</v>
      </c>
      <c r="B63" s="78" t="s">
        <v>300</v>
      </c>
      <c r="C63" s="79" t="s">
        <v>241</v>
      </c>
      <c r="D63" s="80" t="s">
        <v>301</v>
      </c>
      <c r="E63" s="81" t="s">
        <v>243</v>
      </c>
      <c r="F63" s="82">
        <v>45861</v>
      </c>
      <c r="G63" s="41">
        <v>100000</v>
      </c>
      <c r="H63" s="41">
        <v>100000</v>
      </c>
      <c r="I63" s="83" t="s">
        <v>82</v>
      </c>
      <c r="J63" s="91">
        <v>0.0175</v>
      </c>
      <c r="K63" s="91">
        <v>0.035</v>
      </c>
      <c r="L63" s="85">
        <f t="shared" si="3"/>
        <v>894.44</v>
      </c>
      <c r="M63" s="85">
        <v>268</v>
      </c>
      <c r="N63" s="85">
        <v>179</v>
      </c>
      <c r="O63" s="86">
        <f>VLOOKUP(B63,[1]Sheet1!$B$1:$AB$65536,27,0)</f>
        <v>447.44</v>
      </c>
      <c r="P63" s="46"/>
    </row>
    <row r="64" customHeight="1" spans="1:16">
      <c r="A64" s="77" t="s">
        <v>77</v>
      </c>
      <c r="B64" s="78" t="s">
        <v>302</v>
      </c>
      <c r="C64" s="79" t="s">
        <v>241</v>
      </c>
      <c r="D64" s="80" t="s">
        <v>303</v>
      </c>
      <c r="E64" s="81" t="s">
        <v>243</v>
      </c>
      <c r="F64" s="82">
        <v>45868</v>
      </c>
      <c r="G64" s="41">
        <v>200000</v>
      </c>
      <c r="H64" s="41">
        <v>200000</v>
      </c>
      <c r="I64" s="83" t="s">
        <v>82</v>
      </c>
      <c r="J64" s="91">
        <v>0.0175</v>
      </c>
      <c r="K64" s="91">
        <v>0.035</v>
      </c>
      <c r="L64" s="85">
        <f t="shared" si="3"/>
        <v>884.71</v>
      </c>
      <c r="M64" s="85">
        <v>265</v>
      </c>
      <c r="N64" s="85">
        <v>177</v>
      </c>
      <c r="O64" s="86">
        <f>VLOOKUP(B64,[1]Sheet1!$B$1:$AB$65536,27,0)</f>
        <v>442.71</v>
      </c>
      <c r="P64" s="46"/>
    </row>
    <row r="65" customHeight="1" spans="1:16">
      <c r="A65" s="77" t="s">
        <v>77</v>
      </c>
      <c r="B65" s="78" t="s">
        <v>304</v>
      </c>
      <c r="C65" s="79" t="s">
        <v>241</v>
      </c>
      <c r="D65" s="80" t="s">
        <v>305</v>
      </c>
      <c r="E65" s="81" t="s">
        <v>243</v>
      </c>
      <c r="F65" s="82">
        <v>45870</v>
      </c>
      <c r="G65" s="41">
        <v>200000</v>
      </c>
      <c r="H65" s="41">
        <v>200000</v>
      </c>
      <c r="I65" s="83" t="s">
        <v>82</v>
      </c>
      <c r="J65" s="91">
        <v>0.0175</v>
      </c>
      <c r="K65" s="91">
        <v>0.035</v>
      </c>
      <c r="L65" s="85">
        <f t="shared" si="3"/>
        <v>1788.89</v>
      </c>
      <c r="M65" s="85">
        <v>536</v>
      </c>
      <c r="N65" s="85">
        <v>358</v>
      </c>
      <c r="O65" s="86">
        <f>VLOOKUP(B65,[1]Sheet1!$B$1:$AB$65536,27,0)</f>
        <v>894.89</v>
      </c>
      <c r="P65" s="46"/>
    </row>
    <row r="66" customHeight="1" spans="1:16">
      <c r="A66" s="77" t="s">
        <v>77</v>
      </c>
      <c r="B66" s="78" t="s">
        <v>306</v>
      </c>
      <c r="C66" s="79" t="s">
        <v>241</v>
      </c>
      <c r="D66" s="80" t="s">
        <v>307</v>
      </c>
      <c r="E66" s="81" t="s">
        <v>243</v>
      </c>
      <c r="F66" s="82">
        <v>45888</v>
      </c>
      <c r="G66" s="41">
        <v>200000</v>
      </c>
      <c r="H66" s="41">
        <v>200000</v>
      </c>
      <c r="I66" s="83" t="s">
        <v>82</v>
      </c>
      <c r="J66" s="91">
        <v>0.0175</v>
      </c>
      <c r="K66" s="91">
        <v>0.035</v>
      </c>
      <c r="L66" s="85">
        <f t="shared" si="3"/>
        <v>1788.89</v>
      </c>
      <c r="M66" s="85">
        <v>536</v>
      </c>
      <c r="N66" s="85">
        <v>358</v>
      </c>
      <c r="O66" s="86">
        <f>VLOOKUP(B66,[1]Sheet1!$B$1:$AB$65536,27,0)</f>
        <v>894.89</v>
      </c>
      <c r="P66" s="46"/>
    </row>
    <row r="67" customHeight="1" spans="1:16">
      <c r="A67" s="77" t="s">
        <v>77</v>
      </c>
      <c r="B67" s="78" t="s">
        <v>308</v>
      </c>
      <c r="C67" s="79" t="s">
        <v>241</v>
      </c>
      <c r="D67" s="80" t="s">
        <v>309</v>
      </c>
      <c r="E67" s="81" t="s">
        <v>243</v>
      </c>
      <c r="F67" s="82">
        <v>45903</v>
      </c>
      <c r="G67" s="41">
        <v>100000</v>
      </c>
      <c r="H67" s="41">
        <v>100000</v>
      </c>
      <c r="I67" s="83" t="s">
        <v>82</v>
      </c>
      <c r="J67" s="91">
        <v>0.0175</v>
      </c>
      <c r="K67" s="91">
        <v>0.035</v>
      </c>
      <c r="L67" s="85">
        <f t="shared" si="3"/>
        <v>894.44</v>
      </c>
      <c r="M67" s="85">
        <v>268</v>
      </c>
      <c r="N67" s="85">
        <v>179</v>
      </c>
      <c r="O67" s="86">
        <f>VLOOKUP(B67,[1]Sheet1!$B$1:$AB$65536,27,0)</f>
        <v>447.44</v>
      </c>
      <c r="P67" s="46"/>
    </row>
    <row r="68" customHeight="1" spans="1:16">
      <c r="A68" s="77" t="s">
        <v>77</v>
      </c>
      <c r="B68" s="78" t="s">
        <v>310</v>
      </c>
      <c r="C68" s="79" t="s">
        <v>241</v>
      </c>
      <c r="D68" s="80" t="s">
        <v>311</v>
      </c>
      <c r="E68" s="81" t="s">
        <v>243</v>
      </c>
      <c r="F68" s="82">
        <v>45905</v>
      </c>
      <c r="G68" s="41">
        <v>200000</v>
      </c>
      <c r="H68" s="41">
        <v>200000</v>
      </c>
      <c r="I68" s="83" t="s">
        <v>82</v>
      </c>
      <c r="J68" s="91">
        <v>0.0175</v>
      </c>
      <c r="K68" s="91">
        <v>0.035</v>
      </c>
      <c r="L68" s="85">
        <f t="shared" si="3"/>
        <v>1788.89</v>
      </c>
      <c r="M68" s="85">
        <v>536</v>
      </c>
      <c r="N68" s="85">
        <v>358</v>
      </c>
      <c r="O68" s="86">
        <f>VLOOKUP(B68,[1]Sheet1!$B$1:$AB$65536,27,0)</f>
        <v>894.89</v>
      </c>
      <c r="P68" s="46"/>
    </row>
    <row r="69" customHeight="1" spans="1:16">
      <c r="A69" s="77" t="s">
        <v>77</v>
      </c>
      <c r="B69" s="78" t="s">
        <v>312</v>
      </c>
      <c r="C69" s="79" t="s">
        <v>241</v>
      </c>
      <c r="D69" s="80" t="s">
        <v>313</v>
      </c>
      <c r="E69" s="81" t="s">
        <v>243</v>
      </c>
      <c r="F69" s="82">
        <v>45917</v>
      </c>
      <c r="G69" s="41">
        <v>100000</v>
      </c>
      <c r="H69" s="41">
        <v>100000</v>
      </c>
      <c r="I69" s="83" t="s">
        <v>82</v>
      </c>
      <c r="J69" s="91">
        <v>0.0175</v>
      </c>
      <c r="K69" s="91">
        <v>0.035</v>
      </c>
      <c r="L69" s="85">
        <f t="shared" si="3"/>
        <v>894.44</v>
      </c>
      <c r="M69" s="85">
        <v>268</v>
      </c>
      <c r="N69" s="85">
        <v>179</v>
      </c>
      <c r="O69" s="86">
        <f>VLOOKUP(B69,[1]Sheet1!$B$1:$AB$65536,27,0)</f>
        <v>447.44</v>
      </c>
      <c r="P69" s="46"/>
    </row>
    <row r="70" customHeight="1" spans="1:16">
      <c r="A70" s="77" t="s">
        <v>77</v>
      </c>
      <c r="B70" s="78" t="s">
        <v>314</v>
      </c>
      <c r="C70" s="79" t="s">
        <v>241</v>
      </c>
      <c r="D70" s="80" t="s">
        <v>315</v>
      </c>
      <c r="E70" s="81" t="s">
        <v>243</v>
      </c>
      <c r="F70" s="82">
        <v>45918</v>
      </c>
      <c r="G70" s="41">
        <v>200000</v>
      </c>
      <c r="H70" s="41">
        <v>200000</v>
      </c>
      <c r="I70" s="83" t="s">
        <v>82</v>
      </c>
      <c r="J70" s="91">
        <f t="shared" ref="J70:J74" si="5">K70/2</f>
        <v>0.0175</v>
      </c>
      <c r="K70" s="91">
        <v>0.035</v>
      </c>
      <c r="L70" s="85">
        <f t="shared" si="3"/>
        <v>1788.89</v>
      </c>
      <c r="M70" s="85">
        <v>536</v>
      </c>
      <c r="N70" s="85">
        <v>358</v>
      </c>
      <c r="O70" s="86">
        <f>VLOOKUP(B70,[1]Sheet1!$B$1:$AB$65536,27,0)</f>
        <v>894.89</v>
      </c>
      <c r="P70" s="46"/>
    </row>
    <row r="71" customHeight="1" spans="1:16">
      <c r="A71" s="77" t="s">
        <v>77</v>
      </c>
      <c r="B71" s="78" t="s">
        <v>316</v>
      </c>
      <c r="C71" s="79" t="s">
        <v>241</v>
      </c>
      <c r="D71" s="80" t="s">
        <v>317</v>
      </c>
      <c r="E71" s="81" t="s">
        <v>243</v>
      </c>
      <c r="F71" s="82">
        <v>45995</v>
      </c>
      <c r="G71" s="41">
        <v>100000</v>
      </c>
      <c r="H71" s="41">
        <v>100000</v>
      </c>
      <c r="I71" s="83" t="s">
        <v>82</v>
      </c>
      <c r="J71" s="91">
        <v>0.0175</v>
      </c>
      <c r="K71" s="91">
        <v>0.035</v>
      </c>
      <c r="L71" s="85">
        <f t="shared" si="3"/>
        <v>894.44</v>
      </c>
      <c r="M71" s="85">
        <v>268</v>
      </c>
      <c r="N71" s="85">
        <v>179</v>
      </c>
      <c r="O71" s="86">
        <f>VLOOKUP(B71,[1]Sheet1!$B$1:$AB$65536,27,0)</f>
        <v>447.44</v>
      </c>
      <c r="P71" s="46"/>
    </row>
    <row r="72" customHeight="1" spans="1:16">
      <c r="A72" s="77" t="s">
        <v>77</v>
      </c>
      <c r="B72" s="78" t="s">
        <v>318</v>
      </c>
      <c r="C72" s="79" t="s">
        <v>241</v>
      </c>
      <c r="D72" s="80" t="s">
        <v>319</v>
      </c>
      <c r="E72" s="81" t="s">
        <v>243</v>
      </c>
      <c r="F72" s="82">
        <v>46014</v>
      </c>
      <c r="G72" s="41">
        <v>100000</v>
      </c>
      <c r="H72" s="41">
        <v>100000</v>
      </c>
      <c r="I72" s="83" t="s">
        <v>82</v>
      </c>
      <c r="J72" s="91">
        <f t="shared" si="5"/>
        <v>0.0175</v>
      </c>
      <c r="K72" s="91">
        <v>0.035</v>
      </c>
      <c r="L72" s="85">
        <f t="shared" si="3"/>
        <v>894.44</v>
      </c>
      <c r="M72" s="85">
        <v>268</v>
      </c>
      <c r="N72" s="85">
        <v>179</v>
      </c>
      <c r="O72" s="86">
        <f>VLOOKUP(B72,[1]Sheet1!$B$1:$AB$65536,27,0)</f>
        <v>447.44</v>
      </c>
      <c r="P72" s="46"/>
    </row>
    <row r="73" customHeight="1" spans="1:16">
      <c r="A73" s="77" t="s">
        <v>77</v>
      </c>
      <c r="B73" s="78" t="s">
        <v>320</v>
      </c>
      <c r="C73" s="79" t="s">
        <v>241</v>
      </c>
      <c r="D73" s="80" t="s">
        <v>321</v>
      </c>
      <c r="E73" s="81" t="s">
        <v>243</v>
      </c>
      <c r="F73" s="82">
        <v>46016</v>
      </c>
      <c r="G73" s="41">
        <v>200000</v>
      </c>
      <c r="H73" s="41">
        <v>200000</v>
      </c>
      <c r="I73" s="83" t="s">
        <v>82</v>
      </c>
      <c r="J73" s="91">
        <v>0.0175</v>
      </c>
      <c r="K73" s="91">
        <v>0.035</v>
      </c>
      <c r="L73" s="85">
        <f t="shared" si="3"/>
        <v>1788.89</v>
      </c>
      <c r="M73" s="85">
        <v>536</v>
      </c>
      <c r="N73" s="85">
        <v>358</v>
      </c>
      <c r="O73" s="86">
        <f>VLOOKUP(B73,[1]Sheet1!$B$1:$AB$65536,27,0)</f>
        <v>894.89</v>
      </c>
      <c r="P73" s="46"/>
    </row>
    <row r="74" customHeight="1" spans="1:16">
      <c r="A74" s="92" t="s">
        <v>77</v>
      </c>
      <c r="B74" s="93" t="s">
        <v>322</v>
      </c>
      <c r="C74" s="94" t="s">
        <v>241</v>
      </c>
      <c r="D74" s="95" t="s">
        <v>323</v>
      </c>
      <c r="E74" s="96" t="s">
        <v>243</v>
      </c>
      <c r="F74" s="97">
        <v>46119</v>
      </c>
      <c r="G74" s="98">
        <v>200000</v>
      </c>
      <c r="H74" s="98">
        <v>200000</v>
      </c>
      <c r="I74" s="99" t="s">
        <v>82</v>
      </c>
      <c r="J74" s="100">
        <f t="shared" si="5"/>
        <v>0.0175</v>
      </c>
      <c r="K74" s="100">
        <v>0.035</v>
      </c>
      <c r="L74" s="101">
        <f t="shared" si="3"/>
        <v>1458.33</v>
      </c>
      <c r="M74" s="101">
        <v>437</v>
      </c>
      <c r="N74" s="101">
        <v>292</v>
      </c>
      <c r="O74" s="102">
        <f>VLOOKUP(B74,[1]Sheet1!$B$1:$AB$65536,27,0)</f>
        <v>729.33</v>
      </c>
      <c r="P74" s="103"/>
    </row>
    <row r="75" customHeight="1" spans="1:16">
      <c r="A75" s="92" t="s">
        <v>77</v>
      </c>
      <c r="B75" s="93" t="s">
        <v>324</v>
      </c>
      <c r="C75" s="94" t="s">
        <v>241</v>
      </c>
      <c r="D75" s="95" t="s">
        <v>325</v>
      </c>
      <c r="E75" s="96" t="s">
        <v>243</v>
      </c>
      <c r="F75" s="97">
        <v>46122</v>
      </c>
      <c r="G75" s="98">
        <v>200000</v>
      </c>
      <c r="H75" s="98">
        <v>200000</v>
      </c>
      <c r="I75" s="99" t="s">
        <v>82</v>
      </c>
      <c r="J75" s="100">
        <v>0.0175</v>
      </c>
      <c r="K75" s="100">
        <v>0.035</v>
      </c>
      <c r="L75" s="101">
        <f t="shared" si="3"/>
        <v>1400</v>
      </c>
      <c r="M75" s="101">
        <v>420</v>
      </c>
      <c r="N75" s="101">
        <v>280</v>
      </c>
      <c r="O75" s="102">
        <f>VLOOKUP(B75,[1]Sheet1!$B$1:$AB$65536,27,0)</f>
        <v>700</v>
      </c>
      <c r="P75" s="103"/>
    </row>
    <row r="76" customHeight="1" spans="1:16">
      <c r="A76" s="104"/>
      <c r="B76" s="104" t="s">
        <v>6</v>
      </c>
      <c r="C76" s="104"/>
      <c r="D76" s="104"/>
      <c r="E76" s="104"/>
      <c r="F76" s="104"/>
      <c r="G76" s="104">
        <f>SUM(G6:G75)</f>
        <v>12400000</v>
      </c>
      <c r="H76" s="104">
        <f>SUM(H6:H75)</f>
        <v>12250000</v>
      </c>
      <c r="I76" s="104"/>
      <c r="J76" s="104"/>
      <c r="K76" s="104"/>
      <c r="L76" s="104">
        <f>SUM(L6:L75)</f>
        <v>106696.74</v>
      </c>
      <c r="M76" s="105">
        <f>SUM(M6:M75)</f>
        <v>31617</v>
      </c>
      <c r="N76" s="104">
        <f>SUM(N6:N75)</f>
        <v>21095</v>
      </c>
      <c r="O76" s="104">
        <f>SUM(O6:O75)</f>
        <v>53984.74</v>
      </c>
      <c r="P76" s="104"/>
    </row>
  </sheetData>
  <mergeCells count="19">
    <mergeCell ref="A2:P2"/>
    <mergeCell ref="A3:D3"/>
    <mergeCell ref="L3:O3"/>
    <mergeCell ref="L4:O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P4:P5"/>
    <mergeCell ref="Q4:Q5"/>
    <mergeCell ref="R4:R5"/>
    <mergeCell ref="S4:S5"/>
  </mergeCells>
  <dataValidations count="2">
    <dataValidation type="list" allowBlank="1" showInputMessage="1" showErrorMessage="1" sqref="A6:A75">
      <formula1>"三元,沙县,永安,明溪,清流,宁化,将乐,建宁,泰宁,大田,尤溪"</formula1>
    </dataValidation>
    <dataValidation type="list" allowBlank="1" showInputMessage="1" showErrorMessage="1" sqref="C34:C75">
      <formula1>"1.城镇登记失业人员,2.就业困难人员,3.复员专业退役军人,4.刑满释放人员,5.高校毕业生（在校生及毕业5年内）,6.化解过剩产能企业职工和失业人员,7.返乡创业农民工,8.网络商户,9.脱贫人口（建档立卡贫困人口）,10.农村自主创业农民,11.在闽就业创业的台湾同胞,12.小微企业"</formula1>
    </dataValidation>
  </dataValidations>
  <pageMargins left="0.786805555555556" right="0.700694444444445" top="0.629861111111111" bottom="0.511805555555556" header="0.298611111111111" footer="0.298611111111111"/>
  <pageSetup paperSize="9" scale="39" fitToHeight="0" orientation="landscape" blackAndWhite="1" horizontalDpi="6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workbookViewId="0">
      <selection activeCell="J6" sqref="J6"/>
    </sheetView>
  </sheetViews>
  <sheetFormatPr defaultColWidth="8.88333333333333" defaultRowHeight="14.25"/>
  <cols>
    <col min="1" max="1" width="8.88333333333333" style="1"/>
    <col min="2" max="2" width="21.8833333333333" style="1" customWidth="1"/>
    <col min="3" max="3" width="13.1083333333333" style="1" customWidth="1"/>
    <col min="4" max="4" width="10.8833333333333" style="1" customWidth="1"/>
    <col min="5" max="5" width="9.33333333333333" style="1"/>
    <col min="6" max="6" width="18.3333333333333" style="1" customWidth="1"/>
    <col min="7" max="7" width="12.6666666666667" style="1"/>
    <col min="8" max="9" width="9.33333333333333" style="1"/>
    <col min="10" max="11" width="11.8833333333333" style="1" customWidth="1"/>
    <col min="12" max="12" width="20.8833333333333" style="1" customWidth="1"/>
    <col min="13" max="13" width="12.2166666666667" style="1" customWidth="1"/>
    <col min="14" max="16384" width="8.88333333333333" style="1"/>
  </cols>
  <sheetData>
    <row r="1" spans="1:13">
      <c r="A1" s="1" t="s">
        <v>326</v>
      </c>
    </row>
    <row r="2" ht="22.5" spans="1:13">
      <c r="A2" s="2" t="s">
        <v>327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2" customHeight="1" spans="1:13">
      <c r="A3" s="3" t="s">
        <v>328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24" customHeight="1" spans="1:13">
      <c r="A4" s="4" t="s">
        <v>58</v>
      </c>
      <c r="B4" s="5" t="s">
        <v>4</v>
      </c>
      <c r="C4" s="5" t="s">
        <v>329</v>
      </c>
      <c r="D4" s="6" t="s">
        <v>330</v>
      </c>
      <c r="E4" s="6" t="s">
        <v>331</v>
      </c>
      <c r="F4" s="6"/>
      <c r="G4" s="7" t="s">
        <v>332</v>
      </c>
      <c r="H4" s="8"/>
      <c r="I4" s="8"/>
      <c r="J4" s="9"/>
      <c r="K4" s="7" t="s">
        <v>333</v>
      </c>
      <c r="L4" s="8"/>
      <c r="M4" s="9"/>
    </row>
    <row r="5" ht="42.75" spans="1:13">
      <c r="A5" s="4"/>
      <c r="B5" s="10"/>
      <c r="C5" s="10"/>
      <c r="D5" s="6"/>
      <c r="E5" s="6" t="s">
        <v>334</v>
      </c>
      <c r="F5" s="6" t="s">
        <v>335</v>
      </c>
      <c r="G5" s="6" t="s">
        <v>336</v>
      </c>
      <c r="H5" s="4" t="s">
        <v>337</v>
      </c>
      <c r="I5" s="4" t="s">
        <v>338</v>
      </c>
      <c r="J5" s="6" t="s">
        <v>339</v>
      </c>
      <c r="K5" s="6" t="s">
        <v>336</v>
      </c>
      <c r="L5" s="4" t="s">
        <v>337</v>
      </c>
      <c r="M5" s="4" t="s">
        <v>338</v>
      </c>
    </row>
    <row r="6" ht="36" customHeight="1" spans="1:13">
      <c r="A6" s="11" t="s">
        <v>77</v>
      </c>
      <c r="B6" s="12" t="s">
        <v>340</v>
      </c>
      <c r="C6" s="13">
        <v>5</v>
      </c>
      <c r="D6" s="13">
        <v>100</v>
      </c>
      <c r="E6" s="6">
        <f>G6</f>
        <v>10.67</v>
      </c>
      <c r="F6" s="13">
        <v>9.94</v>
      </c>
      <c r="G6" s="4">
        <f>H6+I6+J6</f>
        <v>10.67</v>
      </c>
      <c r="H6" s="14">
        <v>3.16</v>
      </c>
      <c r="I6" s="14">
        <v>2.11</v>
      </c>
      <c r="J6" s="14">
        <v>5.4</v>
      </c>
      <c r="K6" s="4">
        <f>L6+M6</f>
        <v>5.27</v>
      </c>
      <c r="L6" s="14">
        <v>3.16</v>
      </c>
      <c r="M6" s="14">
        <v>2.11</v>
      </c>
    </row>
    <row r="7" ht="31.8" customHeight="1" spans="1:13">
      <c r="A7" s="11"/>
      <c r="B7" s="12" t="s">
        <v>341</v>
      </c>
      <c r="C7" s="12"/>
      <c r="D7" s="12"/>
      <c r="E7" s="6">
        <f>G7</f>
        <v>0</v>
      </c>
      <c r="F7" s="12"/>
      <c r="G7" s="4">
        <f>H7+I7+J7</f>
        <v>0</v>
      </c>
      <c r="H7" s="13"/>
      <c r="I7" s="12"/>
      <c r="J7" s="12"/>
      <c r="K7" s="4">
        <f>L7+M7</f>
        <v>0</v>
      </c>
      <c r="L7" s="12"/>
      <c r="M7" s="12"/>
    </row>
    <row r="8" ht="25.2" customHeight="1" spans="1:13">
      <c r="A8" s="15" t="s">
        <v>342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sheetProtection password="C769" sheet="1" selectLockedCells="1" objects="1"/>
  <mergeCells count="10">
    <mergeCell ref="A2:M2"/>
    <mergeCell ref="A3:M3"/>
    <mergeCell ref="E4:F4"/>
    <mergeCell ref="G4:J4"/>
    <mergeCell ref="K4:M4"/>
    <mergeCell ref="A8:B8"/>
    <mergeCell ref="A4:A5"/>
    <mergeCell ref="B4:B5"/>
    <mergeCell ref="C4:C5"/>
    <mergeCell ref="D4:D5"/>
  </mergeCells>
  <dataValidations count="2">
    <dataValidation type="list" allowBlank="1" showInputMessage="1" showErrorMessage="1" sqref="A6:A7">
      <formula1>"三元,沙县,永安,明溪,清流,宁化,将乐,建宁,泰宁,大田,尤溪"</formula1>
    </dataValidation>
    <dataValidation type="list" allowBlank="1" showInputMessage="1" showErrorMessage="1" sqref="B6:B7">
      <formula1>"个人创业担保贷款,小微企业创业担保贷款"</formula1>
    </dataValidation>
  </dataValidations>
  <pageMargins left="0.700694444444445" right="0.700694444444445" top="0.751388888888889" bottom="0.751388888888889" header="0.298611111111111" footer="0.298611111111111"/>
  <pageSetup paperSize="9" scale="78" fitToHeight="0" orientation="landscape" blackAndWhite="1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3" rangeCreator="" othersAccessPermission="edit"/>
    <arrUserId title="区域" rangeCreator="" othersAccessPermission="edit"/>
    <arrUserId title="区域4" rangeCreator="" othersAccessPermission="edit"/>
    <arrUserId title="区域_1" rangeCreator="" othersAccessPermission="edit"/>
    <arrUserId title="区域3_1" rangeCreator="" othersAccessPermission="edit"/>
    <arrUserId title="区域_2" rangeCreator="" othersAccessPermission="edit"/>
    <arrUserId title="区域_1_1" rangeCreator="" othersAccessPermission="edit"/>
    <arrUserId title="区域3_2" rangeCreator="" othersAccessPermission="edit"/>
    <arrUserId title="区域3_1_1" rangeCreator="" othersAccessPermission="edit"/>
  </rangeList>
  <rangeList sheetStid="2" master="" otherUserPermission="visible"/>
  <rangeList sheetStid="3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附件3</vt:lpstr>
      <vt:lpstr>附件4</vt:lpstr>
      <vt:lpstr>附件5</vt:lpstr>
      <vt:lpstr>附件6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WPS_1608616871</cp:lastModifiedBy>
  <dcterms:created xsi:type="dcterms:W3CDTF">2006-09-14T03:21:00Z</dcterms:created>
  <dcterms:modified xsi:type="dcterms:W3CDTF">2026-09-18T16:15:10Z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8A3B24C2B3ADCD9B37F1AC6AFE0502F7_43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